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živatel\Documents\"/>
    </mc:Choice>
  </mc:AlternateContent>
  <xr:revisionPtr revIDLastSave="0" documentId="8_{7D6DD7D4-4D8F-459B-B5F6-E9E3A24BC062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 Naklady" sheetId="12" r:id="rId4"/>
    <sheet name="1 1 Pol" sheetId="13" r:id="rId5"/>
    <sheet name="2 1 Pol" sheetId="14" r:id="rId6"/>
    <sheet name="4 1 Pol" sheetId="15" r:id="rId7"/>
    <sheet name="8 1a Pol" sheetId="16" r:id="rId8"/>
    <sheet name="9 1a Pol" sheetId="17" r:id="rId9"/>
    <sheet name="9 2 Pol" sheetId="18" r:id="rId10"/>
  </sheets>
  <externalReferences>
    <externalReference r:id="rId11"/>
  </externalReferences>
  <definedNames>
    <definedName name="CelkemDPHVypocet" localSheetId="1">Stavba!$H$54</definedName>
    <definedName name="CenaCelkem">Stavba!$G$29</definedName>
    <definedName name="CenaCelkemBezDPH">Stavba!$G$28</definedName>
    <definedName name="CenaCelkemVypocet" localSheetId="1">Stavba!$I$54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Naklady'!$1:$7</definedName>
    <definedName name="_xlnm.Print_Titles" localSheetId="4">'1 1 Pol'!$1:$7</definedName>
    <definedName name="_xlnm.Print_Titles" localSheetId="5">'2 1 Pol'!$1:$7</definedName>
    <definedName name="_xlnm.Print_Titles" localSheetId="6">'4 1 Pol'!$1:$7</definedName>
    <definedName name="_xlnm.Print_Titles" localSheetId="7">'8 1a Pol'!$1:$7</definedName>
    <definedName name="_xlnm.Print_Titles" localSheetId="8">'9 1a Pol'!$1:$7</definedName>
    <definedName name="_xlnm.Print_Titles" localSheetId="9">'9 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Naklady'!$A$1:$X$22</definedName>
    <definedName name="_xlnm.Print_Area" localSheetId="4">'1 1 Pol'!$A$1:$X$245</definedName>
    <definedName name="_xlnm.Print_Area" localSheetId="5">'2 1 Pol'!$A$1:$X$53</definedName>
    <definedName name="_xlnm.Print_Area" localSheetId="6">'4 1 Pol'!$A$1:$X$139</definedName>
    <definedName name="_xlnm.Print_Area" localSheetId="7">'8 1a Pol'!$A$1:$X$216</definedName>
    <definedName name="_xlnm.Print_Area" localSheetId="8">'9 1a Pol'!$A$1:$X$137</definedName>
    <definedName name="_xlnm.Print_Area" localSheetId="9">'9 2 Pol'!$A$1:$X$73</definedName>
    <definedName name="_xlnm.Print_Area" localSheetId="1">Stavba!$A$1:$J$87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Stavba!$F$54</definedName>
    <definedName name="ZakladDPHZakl">Stavba!$G$25</definedName>
    <definedName name="ZakladDPHZaklVypocet" localSheetId="1">Stavba!$G$54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6" i="1" l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40" i="1"/>
  <c r="F40" i="1"/>
  <c r="G39" i="1"/>
  <c r="F39" i="1"/>
  <c r="G72" i="18"/>
  <c r="BA10" i="18"/>
  <c r="G9" i="18"/>
  <c r="M9" i="18" s="1"/>
  <c r="I9" i="18"/>
  <c r="I8" i="18" s="1"/>
  <c r="K9" i="18"/>
  <c r="K8" i="18" s="1"/>
  <c r="O9" i="18"/>
  <c r="Q9" i="18"/>
  <c r="Q8" i="18" s="1"/>
  <c r="V9" i="18"/>
  <c r="V8" i="18" s="1"/>
  <c r="G12" i="18"/>
  <c r="I12" i="18"/>
  <c r="K12" i="18"/>
  <c r="M12" i="18"/>
  <c r="O12" i="18"/>
  <c r="Q12" i="18"/>
  <c r="V12" i="18"/>
  <c r="G14" i="18"/>
  <c r="I14" i="18"/>
  <c r="K14" i="18"/>
  <c r="M14" i="18"/>
  <c r="O14" i="18"/>
  <c r="Q14" i="18"/>
  <c r="V14" i="18"/>
  <c r="G16" i="18"/>
  <c r="M16" i="18" s="1"/>
  <c r="I16" i="18"/>
  <c r="K16" i="18"/>
  <c r="O16" i="18"/>
  <c r="O8" i="18" s="1"/>
  <c r="Q16" i="18"/>
  <c r="V16" i="18"/>
  <c r="G19" i="18"/>
  <c r="I19" i="18"/>
  <c r="K19" i="18"/>
  <c r="K18" i="18" s="1"/>
  <c r="M19" i="18"/>
  <c r="O19" i="18"/>
  <c r="Q19" i="18"/>
  <c r="V19" i="18"/>
  <c r="V18" i="18" s="1"/>
  <c r="G21" i="18"/>
  <c r="I21" i="18"/>
  <c r="K21" i="18"/>
  <c r="M21" i="18"/>
  <c r="O21" i="18"/>
  <c r="Q21" i="18"/>
  <c r="V21" i="18"/>
  <c r="G23" i="18"/>
  <c r="G18" i="18" s="1"/>
  <c r="I23" i="18"/>
  <c r="K23" i="18"/>
  <c r="O23" i="18"/>
  <c r="O18" i="18" s="1"/>
  <c r="Q23" i="18"/>
  <c r="V23" i="18"/>
  <c r="G25" i="18"/>
  <c r="M25" i="18" s="1"/>
  <c r="I25" i="18"/>
  <c r="I18" i="18" s="1"/>
  <c r="K25" i="18"/>
  <c r="O25" i="18"/>
  <c r="Q25" i="18"/>
  <c r="Q18" i="18" s="1"/>
  <c r="V25" i="18"/>
  <c r="G27" i="18"/>
  <c r="I27" i="18"/>
  <c r="K27" i="18"/>
  <c r="M27" i="18"/>
  <c r="O27" i="18"/>
  <c r="Q27" i="18"/>
  <c r="V27" i="18"/>
  <c r="G29" i="18"/>
  <c r="I29" i="18"/>
  <c r="K29" i="18"/>
  <c r="M29" i="18"/>
  <c r="O29" i="18"/>
  <c r="Q29" i="18"/>
  <c r="V29" i="18"/>
  <c r="G31" i="18"/>
  <c r="M31" i="18" s="1"/>
  <c r="I31" i="18"/>
  <c r="K31" i="18"/>
  <c r="O31" i="18"/>
  <c r="Q31" i="18"/>
  <c r="V31" i="18"/>
  <c r="G33" i="18"/>
  <c r="M33" i="18" s="1"/>
  <c r="I33" i="18"/>
  <c r="K33" i="18"/>
  <c r="O33" i="18"/>
  <c r="Q33" i="18"/>
  <c r="V33" i="18"/>
  <c r="G35" i="18"/>
  <c r="I35" i="18"/>
  <c r="K35" i="18"/>
  <c r="M35" i="18"/>
  <c r="O35" i="18"/>
  <c r="Q35" i="18"/>
  <c r="V35" i="18"/>
  <c r="G37" i="18"/>
  <c r="I37" i="18"/>
  <c r="K37" i="18"/>
  <c r="M37" i="18"/>
  <c r="O37" i="18"/>
  <c r="Q37" i="18"/>
  <c r="V37" i="18"/>
  <c r="G39" i="18"/>
  <c r="M39" i="18" s="1"/>
  <c r="I39" i="18"/>
  <c r="K39" i="18"/>
  <c r="O39" i="18"/>
  <c r="Q39" i="18"/>
  <c r="V39" i="18"/>
  <c r="G41" i="18"/>
  <c r="M41" i="18" s="1"/>
  <c r="I41" i="18"/>
  <c r="K41" i="18"/>
  <c r="O41" i="18"/>
  <c r="Q41" i="18"/>
  <c r="V41" i="18"/>
  <c r="G43" i="18"/>
  <c r="I43" i="18"/>
  <c r="K43" i="18"/>
  <c r="M43" i="18"/>
  <c r="O43" i="18"/>
  <c r="Q43" i="18"/>
  <c r="V43" i="18"/>
  <c r="G45" i="18"/>
  <c r="I45" i="18"/>
  <c r="K45" i="18"/>
  <c r="M45" i="18"/>
  <c r="O45" i="18"/>
  <c r="Q45" i="18"/>
  <c r="V45" i="18"/>
  <c r="G47" i="18"/>
  <c r="M47" i="18" s="1"/>
  <c r="I47" i="18"/>
  <c r="K47" i="18"/>
  <c r="O47" i="18"/>
  <c r="Q47" i="18"/>
  <c r="V47" i="18"/>
  <c r="G49" i="18"/>
  <c r="M49" i="18" s="1"/>
  <c r="I49" i="18"/>
  <c r="K49" i="18"/>
  <c r="O49" i="18"/>
  <c r="Q49" i="18"/>
  <c r="V49" i="18"/>
  <c r="G52" i="18"/>
  <c r="I52" i="18"/>
  <c r="K52" i="18"/>
  <c r="M52" i="18"/>
  <c r="O52" i="18"/>
  <c r="Q52" i="18"/>
  <c r="V52" i="18"/>
  <c r="G54" i="18"/>
  <c r="I54" i="18"/>
  <c r="K54" i="18"/>
  <c r="M54" i="18"/>
  <c r="O54" i="18"/>
  <c r="Q54" i="18"/>
  <c r="V54" i="18"/>
  <c r="G56" i="18"/>
  <c r="M56" i="18" s="1"/>
  <c r="I56" i="18"/>
  <c r="K56" i="18"/>
  <c r="O56" i="18"/>
  <c r="Q56" i="18"/>
  <c r="V56" i="18"/>
  <c r="G59" i="18"/>
  <c r="I59" i="18"/>
  <c r="I58" i="18" s="1"/>
  <c r="K59" i="18"/>
  <c r="K58" i="18" s="1"/>
  <c r="M59" i="18"/>
  <c r="O59" i="18"/>
  <c r="Q59" i="18"/>
  <c r="Q58" i="18" s="1"/>
  <c r="V59" i="18"/>
  <c r="V58" i="18" s="1"/>
  <c r="G61" i="18"/>
  <c r="I61" i="18"/>
  <c r="K61" i="18"/>
  <c r="M61" i="18"/>
  <c r="O61" i="18"/>
  <c r="Q61" i="18"/>
  <c r="V61" i="18"/>
  <c r="G63" i="18"/>
  <c r="I63" i="18"/>
  <c r="K63" i="18"/>
  <c r="M63" i="18"/>
  <c r="O63" i="18"/>
  <c r="Q63" i="18"/>
  <c r="V63" i="18"/>
  <c r="G65" i="18"/>
  <c r="G58" i="18" s="1"/>
  <c r="I65" i="18"/>
  <c r="K65" i="18"/>
  <c r="O65" i="18"/>
  <c r="O58" i="18" s="1"/>
  <c r="Q65" i="18"/>
  <c r="V65" i="18"/>
  <c r="G67" i="18"/>
  <c r="I67" i="18"/>
  <c r="K67" i="18"/>
  <c r="M67" i="18"/>
  <c r="O67" i="18"/>
  <c r="Q67" i="18"/>
  <c r="V67" i="18"/>
  <c r="G69" i="18"/>
  <c r="I69" i="18"/>
  <c r="K69" i="18"/>
  <c r="M69" i="18"/>
  <c r="O69" i="18"/>
  <c r="Q69" i="18"/>
  <c r="V69" i="18"/>
  <c r="AE72" i="18"/>
  <c r="G136" i="17"/>
  <c r="BA133" i="17"/>
  <c r="BA132" i="17"/>
  <c r="BA80" i="17"/>
  <c r="BA56" i="17"/>
  <c r="BA51" i="17"/>
  <c r="BA46" i="17"/>
  <c r="BA18" i="17"/>
  <c r="BA14" i="17"/>
  <c r="BA10" i="17"/>
  <c r="G9" i="17"/>
  <c r="I9" i="17"/>
  <c r="I8" i="17" s="1"/>
  <c r="K9" i="17"/>
  <c r="M9" i="17"/>
  <c r="O9" i="17"/>
  <c r="Q9" i="17"/>
  <c r="Q8" i="17" s="1"/>
  <c r="V9" i="17"/>
  <c r="G13" i="17"/>
  <c r="G8" i="17" s="1"/>
  <c r="I13" i="17"/>
  <c r="K13" i="17"/>
  <c r="O13" i="17"/>
  <c r="O8" i="17" s="1"/>
  <c r="Q13" i="17"/>
  <c r="V13" i="17"/>
  <c r="G17" i="17"/>
  <c r="I17" i="17"/>
  <c r="K17" i="17"/>
  <c r="M17" i="17"/>
  <c r="O17" i="17"/>
  <c r="Q17" i="17"/>
  <c r="V17" i="17"/>
  <c r="G22" i="17"/>
  <c r="M22" i="17" s="1"/>
  <c r="I22" i="17"/>
  <c r="K22" i="17"/>
  <c r="K8" i="17" s="1"/>
  <c r="O22" i="17"/>
  <c r="Q22" i="17"/>
  <c r="V22" i="17"/>
  <c r="V8" i="17" s="1"/>
  <c r="G25" i="17"/>
  <c r="I25" i="17"/>
  <c r="K25" i="17"/>
  <c r="M25" i="17"/>
  <c r="O25" i="17"/>
  <c r="Q25" i="17"/>
  <c r="V25" i="17"/>
  <c r="G28" i="17"/>
  <c r="M28" i="17" s="1"/>
  <c r="I28" i="17"/>
  <c r="K28" i="17"/>
  <c r="O28" i="17"/>
  <c r="Q28" i="17"/>
  <c r="V28" i="17"/>
  <c r="I32" i="17"/>
  <c r="Q32" i="17"/>
  <c r="G33" i="17"/>
  <c r="M33" i="17" s="1"/>
  <c r="I33" i="17"/>
  <c r="K33" i="17"/>
  <c r="K32" i="17" s="1"/>
  <c r="O33" i="17"/>
  <c r="O32" i="17" s="1"/>
  <c r="Q33" i="17"/>
  <c r="V33" i="17"/>
  <c r="V32" i="17" s="1"/>
  <c r="G36" i="17"/>
  <c r="I36" i="17"/>
  <c r="K36" i="17"/>
  <c r="M36" i="17"/>
  <c r="O36" i="17"/>
  <c r="Q36" i="17"/>
  <c r="V36" i="17"/>
  <c r="G41" i="17"/>
  <c r="M41" i="17" s="1"/>
  <c r="I41" i="17"/>
  <c r="K41" i="17"/>
  <c r="O41" i="17"/>
  <c r="Q41" i="17"/>
  <c r="V41" i="17"/>
  <c r="G45" i="17"/>
  <c r="M45" i="17" s="1"/>
  <c r="I45" i="17"/>
  <c r="K45" i="17"/>
  <c r="K44" i="17" s="1"/>
  <c r="O45" i="17"/>
  <c r="O44" i="17" s="1"/>
  <c r="Q45" i="17"/>
  <c r="V45" i="17"/>
  <c r="V44" i="17" s="1"/>
  <c r="G50" i="17"/>
  <c r="I50" i="17"/>
  <c r="K50" i="17"/>
  <c r="M50" i="17"/>
  <c r="O50" i="17"/>
  <c r="Q50" i="17"/>
  <c r="V50" i="17"/>
  <c r="G55" i="17"/>
  <c r="M55" i="17" s="1"/>
  <c r="I55" i="17"/>
  <c r="K55" i="17"/>
  <c r="O55" i="17"/>
  <c r="Q55" i="17"/>
  <c r="V55" i="17"/>
  <c r="G59" i="17"/>
  <c r="I59" i="17"/>
  <c r="I44" i="17" s="1"/>
  <c r="K59" i="17"/>
  <c r="M59" i="17"/>
  <c r="O59" i="17"/>
  <c r="Q59" i="17"/>
  <c r="Q44" i="17" s="1"/>
  <c r="V59" i="17"/>
  <c r="G63" i="17"/>
  <c r="M63" i="17" s="1"/>
  <c r="I63" i="17"/>
  <c r="K63" i="17"/>
  <c r="O63" i="17"/>
  <c r="Q63" i="17"/>
  <c r="V63" i="17"/>
  <c r="I67" i="17"/>
  <c r="Q67" i="17"/>
  <c r="G68" i="17"/>
  <c r="G67" i="17" s="1"/>
  <c r="I68" i="17"/>
  <c r="K68" i="17"/>
  <c r="K67" i="17" s="1"/>
  <c r="O68" i="17"/>
  <c r="O67" i="17" s="1"/>
  <c r="Q68" i="17"/>
  <c r="V68" i="17"/>
  <c r="V67" i="17" s="1"/>
  <c r="G71" i="17"/>
  <c r="M71" i="17" s="1"/>
  <c r="I71" i="17"/>
  <c r="K71" i="17"/>
  <c r="K70" i="17" s="1"/>
  <c r="O71" i="17"/>
  <c r="O70" i="17" s="1"/>
  <c r="Q71" i="17"/>
  <c r="V71" i="17"/>
  <c r="V70" i="17" s="1"/>
  <c r="G74" i="17"/>
  <c r="I74" i="17"/>
  <c r="K74" i="17"/>
  <c r="M74" i="17"/>
  <c r="O74" i="17"/>
  <c r="Q74" i="17"/>
  <c r="V74" i="17"/>
  <c r="G79" i="17"/>
  <c r="M79" i="17" s="1"/>
  <c r="I79" i="17"/>
  <c r="K79" i="17"/>
  <c r="O79" i="17"/>
  <c r="Q79" i="17"/>
  <c r="V79" i="17"/>
  <c r="G88" i="17"/>
  <c r="I88" i="17"/>
  <c r="I70" i="17" s="1"/>
  <c r="K88" i="17"/>
  <c r="M88" i="17"/>
  <c r="O88" i="17"/>
  <c r="Q88" i="17"/>
  <c r="Q70" i="17" s="1"/>
  <c r="V88" i="17"/>
  <c r="G96" i="17"/>
  <c r="M96" i="17" s="1"/>
  <c r="I96" i="17"/>
  <c r="K96" i="17"/>
  <c r="O96" i="17"/>
  <c r="Q96" i="17"/>
  <c r="V96" i="17"/>
  <c r="G105" i="17"/>
  <c r="I105" i="17"/>
  <c r="K105" i="17"/>
  <c r="M105" i="17"/>
  <c r="O105" i="17"/>
  <c r="Q105" i="17"/>
  <c r="V105" i="17"/>
  <c r="G113" i="17"/>
  <c r="M113" i="17" s="1"/>
  <c r="I113" i="17"/>
  <c r="K113" i="17"/>
  <c r="O113" i="17"/>
  <c r="Q113" i="17"/>
  <c r="V113" i="17"/>
  <c r="G121" i="17"/>
  <c r="I121" i="17"/>
  <c r="K121" i="17"/>
  <c r="M121" i="17"/>
  <c r="O121" i="17"/>
  <c r="Q121" i="17"/>
  <c r="V121" i="17"/>
  <c r="G124" i="17"/>
  <c r="M124" i="17" s="1"/>
  <c r="I124" i="17"/>
  <c r="K124" i="17"/>
  <c r="O124" i="17"/>
  <c r="Q124" i="17"/>
  <c r="V124" i="17"/>
  <c r="G127" i="17"/>
  <c r="I127" i="17"/>
  <c r="K127" i="17"/>
  <c r="M127" i="17"/>
  <c r="O127" i="17"/>
  <c r="Q127" i="17"/>
  <c r="V127" i="17"/>
  <c r="G130" i="17"/>
  <c r="K130" i="17"/>
  <c r="O130" i="17"/>
  <c r="V130" i="17"/>
  <c r="G131" i="17"/>
  <c r="I131" i="17"/>
  <c r="I130" i="17" s="1"/>
  <c r="K131" i="17"/>
  <c r="M131" i="17"/>
  <c r="M130" i="17" s="1"/>
  <c r="O131" i="17"/>
  <c r="Q131" i="17"/>
  <c r="Q130" i="17" s="1"/>
  <c r="V131" i="17"/>
  <c r="AE136" i="17"/>
  <c r="G215" i="16"/>
  <c r="G9" i="16"/>
  <c r="G8" i="16" s="1"/>
  <c r="I9" i="16"/>
  <c r="I8" i="16" s="1"/>
  <c r="K9" i="16"/>
  <c r="K8" i="16" s="1"/>
  <c r="O9" i="16"/>
  <c r="O8" i="16" s="1"/>
  <c r="Q9" i="16"/>
  <c r="Q8" i="16" s="1"/>
  <c r="V9" i="16"/>
  <c r="V8" i="16" s="1"/>
  <c r="G12" i="16"/>
  <c r="I12" i="16"/>
  <c r="K12" i="16"/>
  <c r="M12" i="16"/>
  <c r="O12" i="16"/>
  <c r="Q12" i="16"/>
  <c r="V12" i="16"/>
  <c r="G15" i="16"/>
  <c r="I15" i="16"/>
  <c r="K15" i="16"/>
  <c r="M15" i="16"/>
  <c r="O15" i="16"/>
  <c r="Q15" i="16"/>
  <c r="V15" i="16"/>
  <c r="G18" i="16"/>
  <c r="G17" i="16" s="1"/>
  <c r="I18" i="16"/>
  <c r="I17" i="16" s="1"/>
  <c r="K18" i="16"/>
  <c r="K17" i="16" s="1"/>
  <c r="O18" i="16"/>
  <c r="O17" i="16" s="1"/>
  <c r="Q18" i="16"/>
  <c r="Q17" i="16" s="1"/>
  <c r="V18" i="16"/>
  <c r="V17" i="16" s="1"/>
  <c r="G20" i="16"/>
  <c r="I20" i="16"/>
  <c r="K20" i="16"/>
  <c r="M20" i="16"/>
  <c r="O20" i="16"/>
  <c r="Q20" i="16"/>
  <c r="V20" i="16"/>
  <c r="G22" i="16"/>
  <c r="I22" i="16"/>
  <c r="K22" i="16"/>
  <c r="M22" i="16"/>
  <c r="O22" i="16"/>
  <c r="Q22" i="16"/>
  <c r="V22" i="16"/>
  <c r="G24" i="16"/>
  <c r="I24" i="16"/>
  <c r="K24" i="16"/>
  <c r="M24" i="16"/>
  <c r="O24" i="16"/>
  <c r="Q24" i="16"/>
  <c r="V24" i="16"/>
  <c r="G26" i="16"/>
  <c r="M26" i="16" s="1"/>
  <c r="I26" i="16"/>
  <c r="K26" i="16"/>
  <c r="O26" i="16"/>
  <c r="Q26" i="16"/>
  <c r="V26" i="16"/>
  <c r="G29" i="16"/>
  <c r="I29" i="16"/>
  <c r="K29" i="16"/>
  <c r="M29" i="16"/>
  <c r="O29" i="16"/>
  <c r="Q29" i="16"/>
  <c r="V29" i="16"/>
  <c r="G32" i="16"/>
  <c r="I32" i="16"/>
  <c r="K32" i="16"/>
  <c r="M32" i="16"/>
  <c r="O32" i="16"/>
  <c r="Q32" i="16"/>
  <c r="V32" i="16"/>
  <c r="G35" i="16"/>
  <c r="I35" i="16"/>
  <c r="K35" i="16"/>
  <c r="M35" i="16"/>
  <c r="O35" i="16"/>
  <c r="Q35" i="16"/>
  <c r="V35" i="16"/>
  <c r="G38" i="16"/>
  <c r="M38" i="16" s="1"/>
  <c r="I38" i="16"/>
  <c r="K38" i="16"/>
  <c r="O38" i="16"/>
  <c r="Q38" i="16"/>
  <c r="V38" i="16"/>
  <c r="G41" i="16"/>
  <c r="I41" i="16"/>
  <c r="K41" i="16"/>
  <c r="M41" i="16"/>
  <c r="O41" i="16"/>
  <c r="Q41" i="16"/>
  <c r="V41" i="16"/>
  <c r="G44" i="16"/>
  <c r="I44" i="16"/>
  <c r="K44" i="16"/>
  <c r="M44" i="16"/>
  <c r="O44" i="16"/>
  <c r="Q44" i="16"/>
  <c r="V44" i="16"/>
  <c r="G46" i="16"/>
  <c r="I46" i="16"/>
  <c r="K46" i="16"/>
  <c r="M46" i="16"/>
  <c r="O46" i="16"/>
  <c r="Q46" i="16"/>
  <c r="V46" i="16"/>
  <c r="G48" i="16"/>
  <c r="M48" i="16" s="1"/>
  <c r="I48" i="16"/>
  <c r="K48" i="16"/>
  <c r="O48" i="16"/>
  <c r="Q48" i="16"/>
  <c r="V48" i="16"/>
  <c r="G50" i="16"/>
  <c r="I50" i="16"/>
  <c r="K50" i="16"/>
  <c r="M50" i="16"/>
  <c r="O50" i="16"/>
  <c r="Q50" i="16"/>
  <c r="V50" i="16"/>
  <c r="G52" i="16"/>
  <c r="I52" i="16"/>
  <c r="K52" i="16"/>
  <c r="M52" i="16"/>
  <c r="O52" i="16"/>
  <c r="Q52" i="16"/>
  <c r="V52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K60" i="16"/>
  <c r="V60" i="16"/>
  <c r="G61" i="16"/>
  <c r="G60" i="16" s="1"/>
  <c r="I61" i="16"/>
  <c r="I60" i="16" s="1"/>
  <c r="K61" i="16"/>
  <c r="M61" i="16"/>
  <c r="M60" i="16" s="1"/>
  <c r="O61" i="16"/>
  <c r="O60" i="16" s="1"/>
  <c r="Q61" i="16"/>
  <c r="Q60" i="16" s="1"/>
  <c r="V61" i="16"/>
  <c r="G64" i="16"/>
  <c r="G65" i="16"/>
  <c r="I65" i="16"/>
  <c r="I64" i="16" s="1"/>
  <c r="K65" i="16"/>
  <c r="K64" i="16" s="1"/>
  <c r="M65" i="16"/>
  <c r="O65" i="16"/>
  <c r="Q65" i="16"/>
  <c r="Q64" i="16" s="1"/>
  <c r="V65" i="16"/>
  <c r="V64" i="16" s="1"/>
  <c r="G69" i="16"/>
  <c r="I69" i="16"/>
  <c r="K69" i="16"/>
  <c r="M69" i="16"/>
  <c r="O69" i="16"/>
  <c r="Q69" i="16"/>
  <c r="V69" i="16"/>
  <c r="G73" i="16"/>
  <c r="I73" i="16"/>
  <c r="K73" i="16"/>
  <c r="M73" i="16"/>
  <c r="O73" i="16"/>
  <c r="Q73" i="16"/>
  <c r="V73" i="16"/>
  <c r="G77" i="16"/>
  <c r="M77" i="16" s="1"/>
  <c r="I77" i="16"/>
  <c r="K77" i="16"/>
  <c r="O77" i="16"/>
  <c r="O64" i="16" s="1"/>
  <c r="Q77" i="16"/>
  <c r="V77" i="16"/>
  <c r="G81" i="16"/>
  <c r="I81" i="16"/>
  <c r="K81" i="16"/>
  <c r="M81" i="16"/>
  <c r="O81" i="16"/>
  <c r="Q81" i="16"/>
  <c r="V81" i="16"/>
  <c r="G84" i="16"/>
  <c r="I84" i="16"/>
  <c r="K84" i="16"/>
  <c r="M84" i="16"/>
  <c r="O84" i="16"/>
  <c r="Q84" i="16"/>
  <c r="V84" i="16"/>
  <c r="G87" i="16"/>
  <c r="I87" i="16"/>
  <c r="K87" i="16"/>
  <c r="M87" i="16"/>
  <c r="O87" i="16"/>
  <c r="Q87" i="16"/>
  <c r="V87" i="16"/>
  <c r="G90" i="16"/>
  <c r="M90" i="16" s="1"/>
  <c r="I90" i="16"/>
  <c r="K90" i="16"/>
  <c r="O90" i="16"/>
  <c r="Q90" i="16"/>
  <c r="V90" i="16"/>
  <c r="G93" i="16"/>
  <c r="I93" i="16"/>
  <c r="K93" i="16"/>
  <c r="M93" i="16"/>
  <c r="O93" i="16"/>
  <c r="Q93" i="16"/>
  <c r="V93" i="16"/>
  <c r="G95" i="16"/>
  <c r="I95" i="16"/>
  <c r="K95" i="16"/>
  <c r="M95" i="16"/>
  <c r="O95" i="16"/>
  <c r="Q95" i="16"/>
  <c r="V95" i="16"/>
  <c r="G97" i="16"/>
  <c r="I97" i="16"/>
  <c r="K97" i="16"/>
  <c r="M97" i="16"/>
  <c r="O97" i="16"/>
  <c r="Q97" i="16"/>
  <c r="V97" i="16"/>
  <c r="G99" i="16"/>
  <c r="M99" i="16" s="1"/>
  <c r="I99" i="16"/>
  <c r="K99" i="16"/>
  <c r="O99" i="16"/>
  <c r="Q99" i="16"/>
  <c r="V99" i="16"/>
  <c r="G101" i="16"/>
  <c r="I101" i="16"/>
  <c r="K101" i="16"/>
  <c r="M101" i="16"/>
  <c r="O101" i="16"/>
  <c r="Q101" i="16"/>
  <c r="V101" i="16"/>
  <c r="G103" i="16"/>
  <c r="I103" i="16"/>
  <c r="K103" i="16"/>
  <c r="M103" i="16"/>
  <c r="O103" i="16"/>
  <c r="Q103" i="16"/>
  <c r="V103" i="16"/>
  <c r="G105" i="16"/>
  <c r="I105" i="16"/>
  <c r="K105" i="16"/>
  <c r="M105" i="16"/>
  <c r="O105" i="16"/>
  <c r="Q105" i="16"/>
  <c r="V105" i="16"/>
  <c r="G107" i="16"/>
  <c r="M107" i="16" s="1"/>
  <c r="I107" i="16"/>
  <c r="K107" i="16"/>
  <c r="O107" i="16"/>
  <c r="Q107" i="16"/>
  <c r="V107" i="16"/>
  <c r="G109" i="16"/>
  <c r="I109" i="16"/>
  <c r="K109" i="16"/>
  <c r="M109" i="16"/>
  <c r="O109" i="16"/>
  <c r="Q109" i="16"/>
  <c r="V109" i="16"/>
  <c r="G111" i="16"/>
  <c r="I111" i="16"/>
  <c r="K111" i="16"/>
  <c r="M111" i="16"/>
  <c r="O111" i="16"/>
  <c r="Q111" i="16"/>
  <c r="V111" i="16"/>
  <c r="G115" i="16"/>
  <c r="I115" i="16"/>
  <c r="K115" i="16"/>
  <c r="M115" i="16"/>
  <c r="O115" i="16"/>
  <c r="Q115" i="16"/>
  <c r="V115" i="16"/>
  <c r="G118" i="16"/>
  <c r="M118" i="16" s="1"/>
  <c r="I118" i="16"/>
  <c r="K118" i="16"/>
  <c r="O118" i="16"/>
  <c r="Q118" i="16"/>
  <c r="V118" i="16"/>
  <c r="G121" i="16"/>
  <c r="I121" i="16"/>
  <c r="K121" i="16"/>
  <c r="M121" i="16"/>
  <c r="O121" i="16"/>
  <c r="Q121" i="16"/>
  <c r="V121" i="16"/>
  <c r="G124" i="16"/>
  <c r="I124" i="16"/>
  <c r="K124" i="16"/>
  <c r="M124" i="16"/>
  <c r="O124" i="16"/>
  <c r="Q124" i="16"/>
  <c r="V124" i="16"/>
  <c r="G126" i="16"/>
  <c r="I126" i="16"/>
  <c r="K126" i="16"/>
  <c r="M126" i="16"/>
  <c r="O126" i="16"/>
  <c r="Q126" i="16"/>
  <c r="V126" i="16"/>
  <c r="G128" i="16"/>
  <c r="M128" i="16" s="1"/>
  <c r="I128" i="16"/>
  <c r="K128" i="16"/>
  <c r="O128" i="16"/>
  <c r="Q128" i="16"/>
  <c r="V128" i="16"/>
  <c r="G130" i="16"/>
  <c r="I130" i="16"/>
  <c r="K130" i="16"/>
  <c r="M130" i="16"/>
  <c r="O130" i="16"/>
  <c r="Q130" i="16"/>
  <c r="V130" i="16"/>
  <c r="G133" i="16"/>
  <c r="I133" i="16"/>
  <c r="K133" i="16"/>
  <c r="M133" i="16"/>
  <c r="O133" i="16"/>
  <c r="Q133" i="16"/>
  <c r="V133" i="16"/>
  <c r="G136" i="16"/>
  <c r="I136" i="16"/>
  <c r="K136" i="16"/>
  <c r="M136" i="16"/>
  <c r="O136" i="16"/>
  <c r="Q136" i="16"/>
  <c r="V136" i="16"/>
  <c r="G138" i="16"/>
  <c r="M138" i="16" s="1"/>
  <c r="I138" i="16"/>
  <c r="K138" i="16"/>
  <c r="O138" i="16"/>
  <c r="Q138" i="16"/>
  <c r="V138" i="16"/>
  <c r="G140" i="16"/>
  <c r="I140" i="16"/>
  <c r="K140" i="16"/>
  <c r="M140" i="16"/>
  <c r="O140" i="16"/>
  <c r="Q140" i="16"/>
  <c r="V140" i="16"/>
  <c r="G142" i="16"/>
  <c r="I142" i="16"/>
  <c r="K142" i="16"/>
  <c r="M142" i="16"/>
  <c r="O142" i="16"/>
  <c r="Q142" i="16"/>
  <c r="V142" i="16"/>
  <c r="G144" i="16"/>
  <c r="I144" i="16"/>
  <c r="K144" i="16"/>
  <c r="M144" i="16"/>
  <c r="O144" i="16"/>
  <c r="Q144" i="16"/>
  <c r="V144" i="16"/>
  <c r="G147" i="16"/>
  <c r="M147" i="16" s="1"/>
  <c r="I147" i="16"/>
  <c r="K147" i="16"/>
  <c r="O147" i="16"/>
  <c r="Q147" i="16"/>
  <c r="V147" i="16"/>
  <c r="G149" i="16"/>
  <c r="I149" i="16"/>
  <c r="K149" i="16"/>
  <c r="M149" i="16"/>
  <c r="O149" i="16"/>
  <c r="Q149" i="16"/>
  <c r="V149" i="16"/>
  <c r="G152" i="16"/>
  <c r="I152" i="16"/>
  <c r="K152" i="16"/>
  <c r="M152" i="16"/>
  <c r="O152" i="16"/>
  <c r="Q152" i="16"/>
  <c r="V152" i="16"/>
  <c r="G155" i="16"/>
  <c r="I155" i="16"/>
  <c r="K155" i="16"/>
  <c r="M155" i="16"/>
  <c r="O155" i="16"/>
  <c r="Q155" i="16"/>
  <c r="V155" i="16"/>
  <c r="G158" i="16"/>
  <c r="M158" i="16" s="1"/>
  <c r="I158" i="16"/>
  <c r="K158" i="16"/>
  <c r="O158" i="16"/>
  <c r="Q158" i="16"/>
  <c r="V158" i="16"/>
  <c r="G160" i="16"/>
  <c r="I160" i="16"/>
  <c r="K160" i="16"/>
  <c r="M160" i="16"/>
  <c r="O160" i="16"/>
  <c r="Q160" i="16"/>
  <c r="V160" i="16"/>
  <c r="G163" i="16"/>
  <c r="I163" i="16"/>
  <c r="K163" i="16"/>
  <c r="M163" i="16"/>
  <c r="O163" i="16"/>
  <c r="Q163" i="16"/>
  <c r="V163" i="16"/>
  <c r="G165" i="16"/>
  <c r="I165" i="16"/>
  <c r="K165" i="16"/>
  <c r="M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I169" i="16"/>
  <c r="K169" i="16"/>
  <c r="M169" i="16"/>
  <c r="O169" i="16"/>
  <c r="Q169" i="16"/>
  <c r="V169" i="16"/>
  <c r="G171" i="16"/>
  <c r="I171" i="16"/>
  <c r="K171" i="16"/>
  <c r="M171" i="16"/>
  <c r="O171" i="16"/>
  <c r="Q171" i="16"/>
  <c r="V171" i="16"/>
  <c r="G173" i="16"/>
  <c r="I173" i="16"/>
  <c r="K173" i="16"/>
  <c r="M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I177" i="16"/>
  <c r="K177" i="16"/>
  <c r="M177" i="16"/>
  <c r="O177" i="16"/>
  <c r="Q177" i="16"/>
  <c r="V177" i="16"/>
  <c r="G179" i="16"/>
  <c r="I179" i="16"/>
  <c r="K179" i="16"/>
  <c r="M179" i="16"/>
  <c r="O179" i="16"/>
  <c r="Q179" i="16"/>
  <c r="V179" i="16"/>
  <c r="G183" i="16"/>
  <c r="G182" i="16" s="1"/>
  <c r="I183" i="16"/>
  <c r="I182" i="16" s="1"/>
  <c r="K183" i="16"/>
  <c r="K182" i="16" s="1"/>
  <c r="O183" i="16"/>
  <c r="O182" i="16" s="1"/>
  <c r="Q183" i="16"/>
  <c r="Q182" i="16" s="1"/>
  <c r="V183" i="16"/>
  <c r="V182" i="16" s="1"/>
  <c r="G187" i="16"/>
  <c r="I187" i="16"/>
  <c r="K187" i="16"/>
  <c r="M187" i="16"/>
  <c r="O187" i="16"/>
  <c r="Q187" i="16"/>
  <c r="V187" i="16"/>
  <c r="G191" i="16"/>
  <c r="I191" i="16"/>
  <c r="K191" i="16"/>
  <c r="M191" i="16"/>
  <c r="O191" i="16"/>
  <c r="Q191" i="16"/>
  <c r="V191" i="16"/>
  <c r="G195" i="16"/>
  <c r="I195" i="16"/>
  <c r="K195" i="16"/>
  <c r="M195" i="16"/>
  <c r="O195" i="16"/>
  <c r="Q195" i="16"/>
  <c r="V195" i="16"/>
  <c r="G197" i="16"/>
  <c r="M197" i="16" s="1"/>
  <c r="I197" i="16"/>
  <c r="K197" i="16"/>
  <c r="O197" i="16"/>
  <c r="Q197" i="16"/>
  <c r="V197" i="16"/>
  <c r="G201" i="16"/>
  <c r="I201" i="16"/>
  <c r="K201" i="16"/>
  <c r="M201" i="16"/>
  <c r="O201" i="16"/>
  <c r="Q201" i="16"/>
  <c r="V201" i="16"/>
  <c r="G203" i="16"/>
  <c r="I203" i="16"/>
  <c r="K203" i="16"/>
  <c r="M203" i="16"/>
  <c r="O203" i="16"/>
  <c r="Q203" i="16"/>
  <c r="V203" i="16"/>
  <c r="G207" i="16"/>
  <c r="I207" i="16"/>
  <c r="K207" i="16"/>
  <c r="M207" i="16"/>
  <c r="O207" i="16"/>
  <c r="Q207" i="16"/>
  <c r="V207" i="16"/>
  <c r="G209" i="16"/>
  <c r="M209" i="16" s="1"/>
  <c r="I209" i="16"/>
  <c r="K209" i="16"/>
  <c r="O209" i="16"/>
  <c r="Q209" i="16"/>
  <c r="V209" i="16"/>
  <c r="G212" i="16"/>
  <c r="I212" i="16"/>
  <c r="K212" i="16"/>
  <c r="M212" i="16"/>
  <c r="O212" i="16"/>
  <c r="Q212" i="16"/>
  <c r="V212" i="16"/>
  <c r="AE215" i="16"/>
  <c r="G138" i="15"/>
  <c r="BA68" i="15"/>
  <c r="K8" i="15"/>
  <c r="V8" i="15"/>
  <c r="G9" i="15"/>
  <c r="I9" i="15"/>
  <c r="I8" i="15" s="1"/>
  <c r="K9" i="15"/>
  <c r="M9" i="15"/>
  <c r="O9" i="15"/>
  <c r="Q9" i="15"/>
  <c r="Q8" i="15" s="1"/>
  <c r="V9" i="15"/>
  <c r="G11" i="15"/>
  <c r="G8" i="15" s="1"/>
  <c r="I11" i="15"/>
  <c r="K11" i="15"/>
  <c r="O11" i="15"/>
  <c r="O8" i="15" s="1"/>
  <c r="Q11" i="15"/>
  <c r="V11" i="15"/>
  <c r="G13" i="15"/>
  <c r="I13" i="15"/>
  <c r="K13" i="15"/>
  <c r="M13" i="15"/>
  <c r="O13" i="15"/>
  <c r="Q13" i="15"/>
  <c r="V13" i="15"/>
  <c r="G16" i="15"/>
  <c r="I16" i="15"/>
  <c r="I15" i="15" s="1"/>
  <c r="K16" i="15"/>
  <c r="M16" i="15"/>
  <c r="O16" i="15"/>
  <c r="Q16" i="15"/>
  <c r="Q15" i="15" s="1"/>
  <c r="V16" i="15"/>
  <c r="G18" i="15"/>
  <c r="G15" i="15" s="1"/>
  <c r="I18" i="15"/>
  <c r="K18" i="15"/>
  <c r="O18" i="15"/>
  <c r="O15" i="15" s="1"/>
  <c r="Q18" i="15"/>
  <c r="V18" i="15"/>
  <c r="G20" i="15"/>
  <c r="I20" i="15"/>
  <c r="K20" i="15"/>
  <c r="M20" i="15"/>
  <c r="O20" i="15"/>
  <c r="Q20" i="15"/>
  <c r="V20" i="15"/>
  <c r="G22" i="15"/>
  <c r="M22" i="15" s="1"/>
  <c r="I22" i="15"/>
  <c r="K22" i="15"/>
  <c r="K15" i="15" s="1"/>
  <c r="O22" i="15"/>
  <c r="Q22" i="15"/>
  <c r="V22" i="15"/>
  <c r="V15" i="15" s="1"/>
  <c r="G24" i="15"/>
  <c r="I24" i="15"/>
  <c r="K24" i="15"/>
  <c r="M24" i="15"/>
  <c r="O24" i="15"/>
  <c r="Q24" i="15"/>
  <c r="V24" i="15"/>
  <c r="G26" i="15"/>
  <c r="M26" i="15" s="1"/>
  <c r="I26" i="15"/>
  <c r="K26" i="15"/>
  <c r="O26" i="15"/>
  <c r="Q26" i="15"/>
  <c r="V26" i="15"/>
  <c r="G28" i="15"/>
  <c r="I28" i="15"/>
  <c r="K28" i="15"/>
  <c r="M28" i="15"/>
  <c r="O28" i="15"/>
  <c r="Q28" i="15"/>
  <c r="V28" i="15"/>
  <c r="G30" i="15"/>
  <c r="M30" i="15" s="1"/>
  <c r="I30" i="15"/>
  <c r="K30" i="15"/>
  <c r="O30" i="15"/>
  <c r="Q30" i="15"/>
  <c r="V30" i="15"/>
  <c r="G32" i="15"/>
  <c r="I32" i="15"/>
  <c r="K32" i="15"/>
  <c r="M32" i="15"/>
  <c r="O32" i="15"/>
  <c r="Q32" i="15"/>
  <c r="V32" i="15"/>
  <c r="G34" i="15"/>
  <c r="M34" i="15" s="1"/>
  <c r="I34" i="15"/>
  <c r="K34" i="15"/>
  <c r="O34" i="15"/>
  <c r="Q34" i="15"/>
  <c r="V34" i="15"/>
  <c r="G36" i="15"/>
  <c r="I36" i="15"/>
  <c r="K36" i="15"/>
  <c r="M36" i="15"/>
  <c r="O36" i="15"/>
  <c r="Q36" i="15"/>
  <c r="V36" i="15"/>
  <c r="G38" i="15"/>
  <c r="M38" i="15" s="1"/>
  <c r="I38" i="15"/>
  <c r="K38" i="15"/>
  <c r="O38" i="15"/>
  <c r="Q38" i="15"/>
  <c r="V38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4" i="15"/>
  <c r="I44" i="15"/>
  <c r="K44" i="15"/>
  <c r="M44" i="15"/>
  <c r="O44" i="15"/>
  <c r="Q44" i="15"/>
  <c r="V44" i="15"/>
  <c r="G46" i="15"/>
  <c r="M46" i="15" s="1"/>
  <c r="I46" i="15"/>
  <c r="K46" i="15"/>
  <c r="O46" i="15"/>
  <c r="Q46" i="15"/>
  <c r="V46" i="15"/>
  <c r="G48" i="15"/>
  <c r="I48" i="15"/>
  <c r="K48" i="15"/>
  <c r="M48" i="15"/>
  <c r="O48" i="15"/>
  <c r="Q48" i="15"/>
  <c r="V48" i="15"/>
  <c r="G50" i="15"/>
  <c r="M50" i="15" s="1"/>
  <c r="I50" i="15"/>
  <c r="K50" i="15"/>
  <c r="O50" i="15"/>
  <c r="Q50" i="15"/>
  <c r="V50" i="15"/>
  <c r="G52" i="15"/>
  <c r="I52" i="15"/>
  <c r="K52" i="15"/>
  <c r="M52" i="15"/>
  <c r="O52" i="15"/>
  <c r="Q52" i="15"/>
  <c r="V52" i="15"/>
  <c r="G54" i="15"/>
  <c r="M54" i="15" s="1"/>
  <c r="I54" i="15"/>
  <c r="K54" i="15"/>
  <c r="O54" i="15"/>
  <c r="Q54" i="15"/>
  <c r="V54" i="15"/>
  <c r="G56" i="15"/>
  <c r="I56" i="15"/>
  <c r="K56" i="15"/>
  <c r="M56" i="15"/>
  <c r="O56" i="15"/>
  <c r="Q56" i="15"/>
  <c r="V56" i="15"/>
  <c r="G58" i="15"/>
  <c r="M58" i="15" s="1"/>
  <c r="I58" i="15"/>
  <c r="K58" i="15"/>
  <c r="O58" i="15"/>
  <c r="Q58" i="15"/>
  <c r="V58" i="15"/>
  <c r="G70" i="15"/>
  <c r="I70" i="15"/>
  <c r="K70" i="15"/>
  <c r="M70" i="15"/>
  <c r="O70" i="15"/>
  <c r="Q70" i="15"/>
  <c r="V70" i="15"/>
  <c r="G72" i="15"/>
  <c r="M72" i="15" s="1"/>
  <c r="I72" i="15"/>
  <c r="K72" i="15"/>
  <c r="O72" i="15"/>
  <c r="Q72" i="15"/>
  <c r="V72" i="15"/>
  <c r="G78" i="15"/>
  <c r="I78" i="15"/>
  <c r="K78" i="15"/>
  <c r="M78" i="15"/>
  <c r="O78" i="15"/>
  <c r="Q78" i="15"/>
  <c r="V78" i="15"/>
  <c r="G80" i="15"/>
  <c r="M80" i="15" s="1"/>
  <c r="I80" i="15"/>
  <c r="K80" i="15"/>
  <c r="O80" i="15"/>
  <c r="Q80" i="15"/>
  <c r="V80" i="15"/>
  <c r="G82" i="15"/>
  <c r="I82" i="15"/>
  <c r="K82" i="15"/>
  <c r="M82" i="15"/>
  <c r="O82" i="15"/>
  <c r="Q82" i="15"/>
  <c r="V82" i="15"/>
  <c r="G84" i="15"/>
  <c r="M84" i="15" s="1"/>
  <c r="I84" i="15"/>
  <c r="K84" i="15"/>
  <c r="O84" i="15"/>
  <c r="Q84" i="15"/>
  <c r="V84" i="15"/>
  <c r="G86" i="15"/>
  <c r="I86" i="15"/>
  <c r="K86" i="15"/>
  <c r="M86" i="15"/>
  <c r="O86" i="15"/>
  <c r="Q86" i="15"/>
  <c r="V86" i="15"/>
  <c r="G88" i="15"/>
  <c r="M88" i="15" s="1"/>
  <c r="I88" i="15"/>
  <c r="K88" i="15"/>
  <c r="O88" i="15"/>
  <c r="Q88" i="15"/>
  <c r="V88" i="15"/>
  <c r="G90" i="15"/>
  <c r="I90" i="15"/>
  <c r="K90" i="15"/>
  <c r="M90" i="15"/>
  <c r="O90" i="15"/>
  <c r="Q90" i="15"/>
  <c r="V90" i="15"/>
  <c r="G92" i="15"/>
  <c r="M92" i="15" s="1"/>
  <c r="I92" i="15"/>
  <c r="K92" i="15"/>
  <c r="O92" i="15"/>
  <c r="Q92" i="15"/>
  <c r="V92" i="15"/>
  <c r="G94" i="15"/>
  <c r="I94" i="15"/>
  <c r="K94" i="15"/>
  <c r="M94" i="15"/>
  <c r="O94" i="15"/>
  <c r="Q94" i="15"/>
  <c r="V94" i="15"/>
  <c r="G96" i="15"/>
  <c r="M96" i="15" s="1"/>
  <c r="I96" i="15"/>
  <c r="K96" i="15"/>
  <c r="O96" i="15"/>
  <c r="Q96" i="15"/>
  <c r="V96" i="15"/>
  <c r="G98" i="15"/>
  <c r="I98" i="15"/>
  <c r="K98" i="15"/>
  <c r="M98" i="15"/>
  <c r="O98" i="15"/>
  <c r="Q98" i="15"/>
  <c r="V98" i="15"/>
  <c r="G100" i="15"/>
  <c r="M100" i="15" s="1"/>
  <c r="I100" i="15"/>
  <c r="K100" i="15"/>
  <c r="O100" i="15"/>
  <c r="Q100" i="15"/>
  <c r="V100" i="15"/>
  <c r="G102" i="15"/>
  <c r="I102" i="15"/>
  <c r="K102" i="15"/>
  <c r="M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I106" i="15"/>
  <c r="K106" i="15"/>
  <c r="M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I110" i="15"/>
  <c r="K110" i="15"/>
  <c r="M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I114" i="15"/>
  <c r="K114" i="15"/>
  <c r="M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I118" i="15"/>
  <c r="K118" i="15"/>
  <c r="M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I122" i="15"/>
  <c r="K122" i="15"/>
  <c r="M122" i="15"/>
  <c r="O122" i="15"/>
  <c r="Q122" i="15"/>
  <c r="V122" i="15"/>
  <c r="G124" i="15"/>
  <c r="M124" i="15" s="1"/>
  <c r="I124" i="15"/>
  <c r="K124" i="15"/>
  <c r="O124" i="15"/>
  <c r="Q124" i="15"/>
  <c r="V124" i="15"/>
  <c r="G127" i="15"/>
  <c r="G126" i="15" s="1"/>
  <c r="I127" i="15"/>
  <c r="I126" i="15" s="1"/>
  <c r="K127" i="15"/>
  <c r="K126" i="15" s="1"/>
  <c r="O127" i="15"/>
  <c r="O126" i="15" s="1"/>
  <c r="Q127" i="15"/>
  <c r="Q126" i="15" s="1"/>
  <c r="V127" i="15"/>
  <c r="V126" i="15" s="1"/>
  <c r="G129" i="15"/>
  <c r="I129" i="15"/>
  <c r="K129" i="15"/>
  <c r="M129" i="15"/>
  <c r="O129" i="15"/>
  <c r="Q129" i="15"/>
  <c r="V129" i="15"/>
  <c r="G131" i="15"/>
  <c r="I131" i="15"/>
  <c r="K131" i="15"/>
  <c r="M131" i="15"/>
  <c r="O131" i="15"/>
  <c r="Q131" i="15"/>
  <c r="V131" i="15"/>
  <c r="G133" i="15"/>
  <c r="I133" i="15"/>
  <c r="K133" i="15"/>
  <c r="M133" i="15"/>
  <c r="O133" i="15"/>
  <c r="Q133" i="15"/>
  <c r="V133" i="15"/>
  <c r="G135" i="15"/>
  <c r="M135" i="15" s="1"/>
  <c r="I135" i="15"/>
  <c r="K135" i="15"/>
  <c r="O135" i="15"/>
  <c r="Q135" i="15"/>
  <c r="V135" i="15"/>
  <c r="AE138" i="15"/>
  <c r="AF138" i="15"/>
  <c r="G52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V11" i="14"/>
  <c r="G12" i="14"/>
  <c r="I12" i="14"/>
  <c r="I11" i="14" s="1"/>
  <c r="K12" i="14"/>
  <c r="M12" i="14"/>
  <c r="O12" i="14"/>
  <c r="Q12" i="14"/>
  <c r="Q11" i="14" s="1"/>
  <c r="V12" i="14"/>
  <c r="G14" i="14"/>
  <c r="G11" i="14" s="1"/>
  <c r="I14" i="14"/>
  <c r="K14" i="14"/>
  <c r="K11" i="14" s="1"/>
  <c r="O14" i="14"/>
  <c r="O11" i="14" s="1"/>
  <c r="Q14" i="14"/>
  <c r="V14" i="14"/>
  <c r="G16" i="14"/>
  <c r="I16" i="14"/>
  <c r="K16" i="14"/>
  <c r="M16" i="14"/>
  <c r="O16" i="14"/>
  <c r="Q16" i="14"/>
  <c r="V16" i="14"/>
  <c r="G19" i="14"/>
  <c r="I19" i="14"/>
  <c r="I18" i="14" s="1"/>
  <c r="K19" i="14"/>
  <c r="M19" i="14"/>
  <c r="O19" i="14"/>
  <c r="Q19" i="14"/>
  <c r="Q18" i="14" s="1"/>
  <c r="V19" i="14"/>
  <c r="G21" i="14"/>
  <c r="G18" i="14" s="1"/>
  <c r="I21" i="14"/>
  <c r="K21" i="14"/>
  <c r="K18" i="14" s="1"/>
  <c r="O21" i="14"/>
  <c r="O18" i="14" s="1"/>
  <c r="Q21" i="14"/>
  <c r="V21" i="14"/>
  <c r="V18" i="14" s="1"/>
  <c r="G24" i="14"/>
  <c r="M24" i="14" s="1"/>
  <c r="M23" i="14" s="1"/>
  <c r="I24" i="14"/>
  <c r="K24" i="14"/>
  <c r="K23" i="14" s="1"/>
  <c r="O24" i="14"/>
  <c r="O23" i="14" s="1"/>
  <c r="Q24" i="14"/>
  <c r="V24" i="14"/>
  <c r="V23" i="14" s="1"/>
  <c r="G26" i="14"/>
  <c r="I26" i="14"/>
  <c r="I23" i="14" s="1"/>
  <c r="K26" i="14"/>
  <c r="M26" i="14"/>
  <c r="O26" i="14"/>
  <c r="Q26" i="14"/>
  <c r="Q23" i="14" s="1"/>
  <c r="V26" i="14"/>
  <c r="G29" i="14"/>
  <c r="I29" i="14"/>
  <c r="I28" i="14" s="1"/>
  <c r="K29" i="14"/>
  <c r="M29" i="14"/>
  <c r="O29" i="14"/>
  <c r="Q29" i="14"/>
  <c r="Q28" i="14" s="1"/>
  <c r="V29" i="14"/>
  <c r="G31" i="14"/>
  <c r="M31" i="14" s="1"/>
  <c r="I31" i="14"/>
  <c r="K31" i="14"/>
  <c r="K28" i="14" s="1"/>
  <c r="O31" i="14"/>
  <c r="Q31" i="14"/>
  <c r="V31" i="14"/>
  <c r="V28" i="14" s="1"/>
  <c r="G33" i="14"/>
  <c r="I33" i="14"/>
  <c r="K33" i="14"/>
  <c r="M33" i="14"/>
  <c r="O33" i="14"/>
  <c r="Q33" i="14"/>
  <c r="V33" i="14"/>
  <c r="G35" i="14"/>
  <c r="G28" i="14" s="1"/>
  <c r="I35" i="14"/>
  <c r="K35" i="14"/>
  <c r="O35" i="14"/>
  <c r="O28" i="14" s="1"/>
  <c r="Q35" i="14"/>
  <c r="V35" i="14"/>
  <c r="G37" i="14"/>
  <c r="I37" i="14"/>
  <c r="K37" i="14"/>
  <c r="M37" i="14"/>
  <c r="O37" i="14"/>
  <c r="Q37" i="14"/>
  <c r="V37" i="14"/>
  <c r="G39" i="14"/>
  <c r="M39" i="14" s="1"/>
  <c r="I39" i="14"/>
  <c r="K39" i="14"/>
  <c r="O39" i="14"/>
  <c r="Q39" i="14"/>
  <c r="V39" i="14"/>
  <c r="G41" i="14"/>
  <c r="I41" i="14"/>
  <c r="K41" i="14"/>
  <c r="M41" i="14"/>
  <c r="O41" i="14"/>
  <c r="Q41" i="14"/>
  <c r="V41" i="14"/>
  <c r="G43" i="14"/>
  <c r="M43" i="14" s="1"/>
  <c r="I43" i="14"/>
  <c r="K43" i="14"/>
  <c r="O43" i="14"/>
  <c r="Q43" i="14"/>
  <c r="V43" i="14"/>
  <c r="G45" i="14"/>
  <c r="I45" i="14"/>
  <c r="K45" i="14"/>
  <c r="M45" i="14"/>
  <c r="O45" i="14"/>
  <c r="Q45" i="14"/>
  <c r="V45" i="14"/>
  <c r="G47" i="14"/>
  <c r="M47" i="14" s="1"/>
  <c r="I47" i="14"/>
  <c r="K47" i="14"/>
  <c r="O47" i="14"/>
  <c r="Q47" i="14"/>
  <c r="V47" i="14"/>
  <c r="G49" i="14"/>
  <c r="I49" i="14"/>
  <c r="K49" i="14"/>
  <c r="M49" i="14"/>
  <c r="O49" i="14"/>
  <c r="Q49" i="14"/>
  <c r="V49" i="14"/>
  <c r="AE52" i="14"/>
  <c r="G244" i="13"/>
  <c r="BA207" i="13"/>
  <c r="BA190" i="13"/>
  <c r="BA165" i="13"/>
  <c r="BA158" i="13"/>
  <c r="BA154" i="13"/>
  <c r="BA144" i="13"/>
  <c r="BA140" i="13"/>
  <c r="BA116" i="13"/>
  <c r="BA109" i="13"/>
  <c r="BA75" i="13"/>
  <c r="BA56" i="13"/>
  <c r="BA47" i="13"/>
  <c r="BA22" i="13"/>
  <c r="BA18" i="13"/>
  <c r="BA14" i="13"/>
  <c r="BA10" i="13"/>
  <c r="G9" i="13"/>
  <c r="G8" i="13" s="1"/>
  <c r="I9" i="13"/>
  <c r="I8" i="13" s="1"/>
  <c r="K9" i="13"/>
  <c r="K8" i="13" s="1"/>
  <c r="O9" i="13"/>
  <c r="O8" i="13" s="1"/>
  <c r="Q9" i="13"/>
  <c r="Q8" i="13" s="1"/>
  <c r="V9" i="13"/>
  <c r="V8" i="13" s="1"/>
  <c r="G13" i="13"/>
  <c r="I13" i="13"/>
  <c r="K13" i="13"/>
  <c r="M13" i="13"/>
  <c r="O13" i="13"/>
  <c r="Q13" i="13"/>
  <c r="V13" i="13"/>
  <c r="G17" i="13"/>
  <c r="I17" i="13"/>
  <c r="K17" i="13"/>
  <c r="M17" i="13"/>
  <c r="O17" i="13"/>
  <c r="Q17" i="13"/>
  <c r="V17" i="13"/>
  <c r="G21" i="13"/>
  <c r="I21" i="13"/>
  <c r="K21" i="13"/>
  <c r="M21" i="13"/>
  <c r="O21" i="13"/>
  <c r="Q21" i="13"/>
  <c r="V21" i="13"/>
  <c r="G25" i="13"/>
  <c r="M25" i="13" s="1"/>
  <c r="I25" i="13"/>
  <c r="K25" i="13"/>
  <c r="O25" i="13"/>
  <c r="Q25" i="13"/>
  <c r="V25" i="13"/>
  <c r="G30" i="13"/>
  <c r="I30" i="13"/>
  <c r="K30" i="13"/>
  <c r="M30" i="13"/>
  <c r="O30" i="13"/>
  <c r="Q30" i="13"/>
  <c r="V30" i="13"/>
  <c r="G35" i="13"/>
  <c r="I35" i="13"/>
  <c r="K35" i="13"/>
  <c r="M35" i="13"/>
  <c r="O35" i="13"/>
  <c r="Q35" i="13"/>
  <c r="V35" i="13"/>
  <c r="G41" i="13"/>
  <c r="I41" i="13"/>
  <c r="K41" i="13"/>
  <c r="M41" i="13"/>
  <c r="O41" i="13"/>
  <c r="Q41" i="13"/>
  <c r="V41" i="13"/>
  <c r="G46" i="13"/>
  <c r="M46" i="13" s="1"/>
  <c r="I46" i="13"/>
  <c r="K46" i="13"/>
  <c r="O46" i="13"/>
  <c r="Q46" i="13"/>
  <c r="V46" i="13"/>
  <c r="G51" i="13"/>
  <c r="I51" i="13"/>
  <c r="K51" i="13"/>
  <c r="M51" i="13"/>
  <c r="O51" i="13"/>
  <c r="Q51" i="13"/>
  <c r="V51" i="13"/>
  <c r="G55" i="13"/>
  <c r="I55" i="13"/>
  <c r="K55" i="13"/>
  <c r="M55" i="13"/>
  <c r="O55" i="13"/>
  <c r="Q55" i="13"/>
  <c r="V55" i="13"/>
  <c r="G61" i="13"/>
  <c r="I61" i="13"/>
  <c r="K61" i="13"/>
  <c r="M61" i="13"/>
  <c r="O61" i="13"/>
  <c r="Q61" i="13"/>
  <c r="V61" i="13"/>
  <c r="G74" i="13"/>
  <c r="M74" i="13" s="1"/>
  <c r="I74" i="13"/>
  <c r="K74" i="13"/>
  <c r="O74" i="13"/>
  <c r="Q74" i="13"/>
  <c r="V74" i="13"/>
  <c r="G78" i="13"/>
  <c r="I78" i="13"/>
  <c r="K78" i="13"/>
  <c r="M78" i="13"/>
  <c r="O78" i="13"/>
  <c r="Q78" i="13"/>
  <c r="V78" i="13"/>
  <c r="G83" i="13"/>
  <c r="G82" i="13" s="1"/>
  <c r="I83" i="13"/>
  <c r="I82" i="13" s="1"/>
  <c r="K83" i="13"/>
  <c r="M83" i="13"/>
  <c r="O83" i="13"/>
  <c r="O82" i="13" s="1"/>
  <c r="Q83" i="13"/>
  <c r="Q82" i="13" s="1"/>
  <c r="V83" i="13"/>
  <c r="G95" i="13"/>
  <c r="M95" i="13" s="1"/>
  <c r="I95" i="13"/>
  <c r="K95" i="13"/>
  <c r="O95" i="13"/>
  <c r="Q95" i="13"/>
  <c r="V95" i="13"/>
  <c r="G108" i="13"/>
  <c r="I108" i="13"/>
  <c r="K108" i="13"/>
  <c r="M108" i="13"/>
  <c r="O108" i="13"/>
  <c r="Q108" i="13"/>
  <c r="V108" i="13"/>
  <c r="G115" i="13"/>
  <c r="I115" i="13"/>
  <c r="K115" i="13"/>
  <c r="K82" i="13" s="1"/>
  <c r="M115" i="13"/>
  <c r="O115" i="13"/>
  <c r="Q115" i="13"/>
  <c r="V115" i="13"/>
  <c r="V82" i="13" s="1"/>
  <c r="G120" i="13"/>
  <c r="I120" i="13"/>
  <c r="K120" i="13"/>
  <c r="M120" i="13"/>
  <c r="O120" i="13"/>
  <c r="Q120" i="13"/>
  <c r="V120" i="13"/>
  <c r="G123" i="13"/>
  <c r="M123" i="13" s="1"/>
  <c r="I123" i="13"/>
  <c r="K123" i="13"/>
  <c r="O123" i="13"/>
  <c r="Q123" i="13"/>
  <c r="V123" i="13"/>
  <c r="G127" i="13"/>
  <c r="I127" i="13"/>
  <c r="K127" i="13"/>
  <c r="M127" i="13"/>
  <c r="O127" i="13"/>
  <c r="Q127" i="13"/>
  <c r="V127" i="13"/>
  <c r="G135" i="13"/>
  <c r="I135" i="13"/>
  <c r="K135" i="13"/>
  <c r="M135" i="13"/>
  <c r="O135" i="13"/>
  <c r="Q135" i="13"/>
  <c r="V135" i="13"/>
  <c r="G149" i="13"/>
  <c r="I149" i="13"/>
  <c r="K149" i="13"/>
  <c r="M149" i="13"/>
  <c r="O149" i="13"/>
  <c r="Q149" i="13"/>
  <c r="V149" i="13"/>
  <c r="G163" i="13"/>
  <c r="O163" i="13"/>
  <c r="G164" i="13"/>
  <c r="I164" i="13"/>
  <c r="I163" i="13" s="1"/>
  <c r="K164" i="13"/>
  <c r="K163" i="13" s="1"/>
  <c r="M164" i="13"/>
  <c r="M163" i="13" s="1"/>
  <c r="O164" i="13"/>
  <c r="Q164" i="13"/>
  <c r="Q163" i="13" s="1"/>
  <c r="V164" i="13"/>
  <c r="V163" i="13" s="1"/>
  <c r="G167" i="13"/>
  <c r="I167" i="13"/>
  <c r="K167" i="13"/>
  <c r="M167" i="13"/>
  <c r="O167" i="13"/>
  <c r="Q167" i="13"/>
  <c r="V167" i="13"/>
  <c r="G171" i="13"/>
  <c r="I171" i="13"/>
  <c r="K171" i="13"/>
  <c r="M171" i="13"/>
  <c r="O171" i="13"/>
  <c r="Q171" i="13"/>
  <c r="V171" i="13"/>
  <c r="G174" i="13"/>
  <c r="G175" i="13"/>
  <c r="I175" i="13"/>
  <c r="I174" i="13" s="1"/>
  <c r="K175" i="13"/>
  <c r="K174" i="13" s="1"/>
  <c r="M175" i="13"/>
  <c r="O175" i="13"/>
  <c r="Q175" i="13"/>
  <c r="Q174" i="13" s="1"/>
  <c r="V175" i="13"/>
  <c r="V174" i="13" s="1"/>
  <c r="G179" i="13"/>
  <c r="I179" i="13"/>
  <c r="K179" i="13"/>
  <c r="M179" i="13"/>
  <c r="O179" i="13"/>
  <c r="Q179" i="13"/>
  <c r="V179" i="13"/>
  <c r="G183" i="13"/>
  <c r="I183" i="13"/>
  <c r="K183" i="13"/>
  <c r="M183" i="13"/>
  <c r="O183" i="13"/>
  <c r="Q183" i="13"/>
  <c r="V183" i="13"/>
  <c r="G186" i="13"/>
  <c r="M186" i="13" s="1"/>
  <c r="I186" i="13"/>
  <c r="K186" i="13"/>
  <c r="O186" i="13"/>
  <c r="O174" i="13" s="1"/>
  <c r="Q186" i="13"/>
  <c r="V186" i="13"/>
  <c r="G189" i="13"/>
  <c r="I189" i="13"/>
  <c r="K189" i="13"/>
  <c r="M189" i="13"/>
  <c r="O189" i="13"/>
  <c r="Q189" i="13"/>
  <c r="V189" i="13"/>
  <c r="G193" i="13"/>
  <c r="I193" i="13"/>
  <c r="K193" i="13"/>
  <c r="M193" i="13"/>
  <c r="O193" i="13"/>
  <c r="Q193" i="13"/>
  <c r="V193" i="13"/>
  <c r="G196" i="13"/>
  <c r="I196" i="13"/>
  <c r="K196" i="13"/>
  <c r="M196" i="13"/>
  <c r="O196" i="13"/>
  <c r="Q196" i="13"/>
  <c r="V196" i="13"/>
  <c r="G199" i="13"/>
  <c r="M199" i="13" s="1"/>
  <c r="I199" i="13"/>
  <c r="K199" i="13"/>
  <c r="O199" i="13"/>
  <c r="Q199" i="13"/>
  <c r="V199" i="13"/>
  <c r="G202" i="13"/>
  <c r="I202" i="13"/>
  <c r="K202" i="13"/>
  <c r="M202" i="13"/>
  <c r="O202" i="13"/>
  <c r="Q202" i="13"/>
  <c r="V202" i="13"/>
  <c r="G205" i="13"/>
  <c r="I205" i="13"/>
  <c r="K205" i="13"/>
  <c r="M205" i="13"/>
  <c r="O205" i="13"/>
  <c r="Q205" i="13"/>
  <c r="V205" i="13"/>
  <c r="G209" i="13"/>
  <c r="I209" i="13"/>
  <c r="K209" i="13"/>
  <c r="M209" i="13"/>
  <c r="O209" i="13"/>
  <c r="Q209" i="13"/>
  <c r="V209" i="13"/>
  <c r="G211" i="13"/>
  <c r="M211" i="13" s="1"/>
  <c r="I211" i="13"/>
  <c r="K211" i="13"/>
  <c r="O211" i="13"/>
  <c r="Q211" i="13"/>
  <c r="V211" i="13"/>
  <c r="G213" i="13"/>
  <c r="I213" i="13"/>
  <c r="K213" i="13"/>
  <c r="M213" i="13"/>
  <c r="O213" i="13"/>
  <c r="Q213" i="13"/>
  <c r="V213" i="13"/>
  <c r="K216" i="13"/>
  <c r="V216" i="13"/>
  <c r="G217" i="13"/>
  <c r="G216" i="13" s="1"/>
  <c r="I217" i="13"/>
  <c r="I216" i="13" s="1"/>
  <c r="K217" i="13"/>
  <c r="M217" i="13"/>
  <c r="M216" i="13" s="1"/>
  <c r="O217" i="13"/>
  <c r="O216" i="13" s="1"/>
  <c r="Q217" i="13"/>
  <c r="Q216" i="13" s="1"/>
  <c r="V217" i="13"/>
  <c r="G220" i="13"/>
  <c r="G221" i="13"/>
  <c r="I221" i="13"/>
  <c r="I220" i="13" s="1"/>
  <c r="K221" i="13"/>
  <c r="K220" i="13" s="1"/>
  <c r="M221" i="13"/>
  <c r="O221" i="13"/>
  <c r="Q221" i="13"/>
  <c r="Q220" i="13" s="1"/>
  <c r="V221" i="13"/>
  <c r="V220" i="13" s="1"/>
  <c r="G223" i="13"/>
  <c r="I223" i="13"/>
  <c r="K223" i="13"/>
  <c r="M223" i="13"/>
  <c r="O223" i="13"/>
  <c r="Q223" i="13"/>
  <c r="V223" i="13"/>
  <c r="G225" i="13"/>
  <c r="I225" i="13"/>
  <c r="K225" i="13"/>
  <c r="M225" i="13"/>
  <c r="O225" i="13"/>
  <c r="Q225" i="13"/>
  <c r="V225" i="13"/>
  <c r="G229" i="13"/>
  <c r="M229" i="13" s="1"/>
  <c r="I229" i="13"/>
  <c r="K229" i="13"/>
  <c r="O229" i="13"/>
  <c r="O220" i="13" s="1"/>
  <c r="Q229" i="13"/>
  <c r="V229" i="13"/>
  <c r="G232" i="13"/>
  <c r="I232" i="13"/>
  <c r="K232" i="13"/>
  <c r="M232" i="13"/>
  <c r="O232" i="13"/>
  <c r="Q232" i="13"/>
  <c r="V232" i="13"/>
  <c r="G235" i="13"/>
  <c r="I235" i="13"/>
  <c r="K235" i="13"/>
  <c r="M235" i="13"/>
  <c r="O235" i="13"/>
  <c r="Q235" i="13"/>
  <c r="V235" i="13"/>
  <c r="G238" i="13"/>
  <c r="I238" i="13"/>
  <c r="K238" i="13"/>
  <c r="M238" i="13"/>
  <c r="O238" i="13"/>
  <c r="Q238" i="13"/>
  <c r="V238" i="13"/>
  <c r="G241" i="13"/>
  <c r="M241" i="13" s="1"/>
  <c r="I241" i="13"/>
  <c r="K241" i="13"/>
  <c r="O241" i="13"/>
  <c r="Q241" i="13"/>
  <c r="V241" i="13"/>
  <c r="AE244" i="13"/>
  <c r="AF244" i="13"/>
  <c r="G21" i="12"/>
  <c r="G8" i="12"/>
  <c r="O8" i="12"/>
  <c r="G9" i="12"/>
  <c r="M9" i="12" s="1"/>
  <c r="M8" i="12" s="1"/>
  <c r="I9" i="12"/>
  <c r="I8" i="12" s="1"/>
  <c r="K9" i="12"/>
  <c r="K8" i="12" s="1"/>
  <c r="O9" i="12"/>
  <c r="Q9" i="12"/>
  <c r="Q8" i="12" s="1"/>
  <c r="V9" i="12"/>
  <c r="V8" i="12" s="1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O15" i="12"/>
  <c r="G16" i="12"/>
  <c r="M16" i="12" s="1"/>
  <c r="M15" i="12" s="1"/>
  <c r="I16" i="12"/>
  <c r="I15" i="12" s="1"/>
  <c r="K16" i="12"/>
  <c r="K15" i="12" s="1"/>
  <c r="O16" i="12"/>
  <c r="Q16" i="12"/>
  <c r="Q15" i="12" s="1"/>
  <c r="V16" i="12"/>
  <c r="V15" i="12" s="1"/>
  <c r="G18" i="12"/>
  <c r="I18" i="12"/>
  <c r="K18" i="12"/>
  <c r="M18" i="12"/>
  <c r="O18" i="12"/>
  <c r="Q18" i="12"/>
  <c r="V18" i="12"/>
  <c r="AE21" i="12"/>
  <c r="AF21" i="12"/>
  <c r="I20" i="1"/>
  <c r="I19" i="1"/>
  <c r="I18" i="1"/>
  <c r="I17" i="1"/>
  <c r="I16" i="1"/>
  <c r="I87" i="1"/>
  <c r="J86" i="1" s="1"/>
  <c r="F54" i="1"/>
  <c r="G54" i="1"/>
  <c r="G25" i="1" s="1"/>
  <c r="A25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54" i="1" s="1"/>
  <c r="J68" i="1" l="1"/>
  <c r="J72" i="1"/>
  <c r="J75" i="1"/>
  <c r="J78" i="1"/>
  <c r="J81" i="1"/>
  <c r="J84" i="1"/>
  <c r="J65" i="1"/>
  <c r="J69" i="1"/>
  <c r="J64" i="1"/>
  <c r="J70" i="1"/>
  <c r="J71" i="1"/>
  <c r="J73" i="1"/>
  <c r="J67" i="1"/>
  <c r="J66" i="1"/>
  <c r="J74" i="1"/>
  <c r="J76" i="1"/>
  <c r="J62" i="1"/>
  <c r="J77" i="1"/>
  <c r="J79" i="1"/>
  <c r="J63" i="1"/>
  <c r="J80" i="1"/>
  <c r="J82" i="1"/>
  <c r="J83" i="1"/>
  <c r="J85" i="1"/>
  <c r="J61" i="1"/>
  <c r="G26" i="1"/>
  <c r="A26" i="1"/>
  <c r="G28" i="1"/>
  <c r="G23" i="1"/>
  <c r="M8" i="18"/>
  <c r="M65" i="18"/>
  <c r="M58" i="18" s="1"/>
  <c r="AF72" i="18"/>
  <c r="G8" i="18"/>
  <c r="M23" i="18"/>
  <c r="M18" i="18" s="1"/>
  <c r="M32" i="17"/>
  <c r="M70" i="17"/>
  <c r="M44" i="17"/>
  <c r="AF136" i="17"/>
  <c r="G70" i="17"/>
  <c r="M68" i="17"/>
  <c r="M67" i="17" s="1"/>
  <c r="G44" i="17"/>
  <c r="G32" i="17"/>
  <c r="M13" i="17"/>
  <c r="M8" i="17" s="1"/>
  <c r="M64" i="16"/>
  <c r="AF215" i="16"/>
  <c r="M183" i="16"/>
  <c r="M182" i="16" s="1"/>
  <c r="M18" i="16"/>
  <c r="M17" i="16" s="1"/>
  <c r="M9" i="16"/>
  <c r="M8" i="16" s="1"/>
  <c r="M127" i="15"/>
  <c r="M126" i="15" s="1"/>
  <c r="M18" i="15"/>
  <c r="M15" i="15" s="1"/>
  <c r="M11" i="15"/>
  <c r="M8" i="15" s="1"/>
  <c r="M35" i="14"/>
  <c r="M28" i="14" s="1"/>
  <c r="G23" i="14"/>
  <c r="M21" i="14"/>
  <c r="M18" i="14" s="1"/>
  <c r="M14" i="14"/>
  <c r="M11" i="14" s="1"/>
  <c r="AF52" i="14"/>
  <c r="M220" i="13"/>
  <c r="M174" i="13"/>
  <c r="M82" i="13"/>
  <c r="M9" i="13"/>
  <c r="M8" i="13" s="1"/>
  <c r="I39" i="1"/>
  <c r="I54" i="1" s="1"/>
  <c r="J53" i="1" s="1" a="1"/>
  <c r="J53" i="1" s="1"/>
  <c r="I21" i="1"/>
  <c r="J28" i="1"/>
  <c r="J26" i="1"/>
  <c r="G38" i="1"/>
  <c r="F38" i="1"/>
  <c r="J23" i="1"/>
  <c r="J24" i="1"/>
  <c r="J25" i="1"/>
  <c r="J27" i="1"/>
  <c r="E24" i="1"/>
  <c r="E26" i="1"/>
  <c r="J87" i="1" l="1"/>
  <c r="J42" i="1" a="1"/>
  <c r="J42" i="1" s="1"/>
  <c r="J52" i="1" a="1"/>
  <c r="J52" i="1" s="1"/>
  <c r="J50" i="1" a="1"/>
  <c r="J50" i="1" s="1"/>
  <c r="J44" i="1" a="1"/>
  <c r="J44" i="1" s="1"/>
  <c r="J39" i="1" a="1"/>
  <c r="J39" i="1" s="1"/>
  <c r="J54" i="1" s="1"/>
  <c r="J41" i="1" a="1"/>
  <c r="J41" i="1" s="1"/>
  <c r="J40" i="1" a="1"/>
  <c r="J40" i="1" s="1"/>
  <c r="J43" i="1" a="1"/>
  <c r="J43" i="1" s="1"/>
  <c r="J45" i="1" a="1"/>
  <c r="J45" i="1" s="1"/>
  <c r="A23" i="1"/>
  <c r="J46" i="1" a="1"/>
  <c r="J46" i="1" s="1"/>
  <c r="J49" i="1" a="1"/>
  <c r="J49" i="1" s="1"/>
  <c r="J48" i="1" a="1"/>
  <c r="J48" i="1" s="1"/>
  <c r="J51" i="1" a="1"/>
  <c r="J51" i="1" s="1"/>
  <c r="J47" i="1" a="1"/>
  <c r="J47" i="1" s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BCF7DD11-7307-4E9D-94F4-58481F05969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34709D7-BC3D-4335-AE16-DEA3F27F73E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E3971506-92D2-4A46-B74B-AE980D95E34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A20C0C7-6562-4DD2-A06F-800FFF511DE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51CC1632-A4EE-4446-9271-04A1B68926C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F42B3B3-0846-4E9E-9CE7-6D01A68F765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ECD481AC-DA6E-45EF-9700-0552E92058A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2B2B7F0-6B56-48C9-9406-0EB3BE80DC9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DCC0B1AA-1BD4-4E50-BBBF-0414F39A989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2AFAD75-A7A9-4F04-85DF-14565938269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7294CF77-8B1A-4A6E-8D5D-F691211DD4F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0BB8DBC-4D0A-4E34-AD14-4123D358211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C5754149-9095-4C47-A07A-9CFC98295A2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8A8077E-9789-4274-96E4-F8EB0BA93E2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<sst xmlns="http://schemas.openxmlformats.org/spreadsheetml/2006/main" count="3275" uniqueCount="903">
  <si>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</si>
  <si>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</si>
  <si>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</si>
  <si>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</si>
  <si>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</si>
  <si>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</si>
  <si>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</si>
  <si>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</si>
  <si>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</si>
  <si>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</si>
  <si>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</si>
  <si>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</si>
  <si>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</si>
  <si>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</si>
  <si>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</si>
  <si>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</si>
  <si>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</si>
  <si>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</si>
  <si>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</si>
  <si>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</si>
  <si>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</si>
  <si>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</si>
  <si>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</si>
  <si>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</si>
  <si>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</si>
  <si>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</si>
  <si>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</si>
  <si>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</si>
  <si>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</si>
  <si>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</si>
  <si>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</si>
  <si>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</si>
  <si>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</si>
  <si>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</si>
  <si>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</si>
  <si>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</si>
  <si>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</si>
  <si>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</si>
  <si>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</si>
  <si>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</si>
  <si>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</si>
  <si>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</si>
  <si>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</si>
  <si>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123a</t>
  </si>
  <si>
    <t>Úprava prostoru před budovou gymnázia a ZŠ Svitavy</t>
  </si>
  <si>
    <t>Město Svitavy</t>
  </si>
  <si>
    <t>T. G. Masaryka 5/35</t>
  </si>
  <si>
    <t>Svitavy-Předměstí</t>
  </si>
  <si>
    <t>56802</t>
  </si>
  <si>
    <t>00277444</t>
  </si>
  <si>
    <t>CZ00277444</t>
  </si>
  <si>
    <t>Ing.arch. SVOJANOVSKÝ ROMAN</t>
  </si>
  <si>
    <t>náměstí Míru 62/39</t>
  </si>
  <si>
    <t>Svitavy-Město</t>
  </si>
  <si>
    <t>10511130</t>
  </si>
  <si>
    <t>CZ5812020632</t>
  </si>
  <si>
    <t>Stavba</t>
  </si>
  <si>
    <t>Ostatní a vedlejší náklady</t>
  </si>
  <si>
    <t>1</t>
  </si>
  <si>
    <t>Stavební objekt</t>
  </si>
  <si>
    <t>SO 101 – Chodníky a zpevněné plochy</t>
  </si>
  <si>
    <t>Chodníky a zpevněné plochy</t>
  </si>
  <si>
    <t>2</t>
  </si>
  <si>
    <t>SO-201 Vodovodní připojení</t>
  </si>
  <si>
    <t>Vodovodní připojení</t>
  </si>
  <si>
    <t>4</t>
  </si>
  <si>
    <t>SO-401 Vedení NN</t>
  </si>
  <si>
    <t>Elektroinstalace</t>
  </si>
  <si>
    <t>8</t>
  </si>
  <si>
    <t>SO-08 Sadové úpravy</t>
  </si>
  <si>
    <t>1a</t>
  </si>
  <si>
    <t>sadové úpravy-založení</t>
  </si>
  <si>
    <t>9</t>
  </si>
  <si>
    <t>SO 901 Opěrné zídky, mobiliář</t>
  </si>
  <si>
    <t>Opěrné zídky, mobiliář</t>
  </si>
  <si>
    <t>Kamerový bod - parčík u GYSY</t>
  </si>
  <si>
    <t>Celkem za stavbu</t>
  </si>
  <si>
    <t>CZK</t>
  </si>
  <si>
    <t>Rekapitulace dílů</t>
  </si>
  <si>
    <t>Typ dílu</t>
  </si>
  <si>
    <t>Zemní práce</t>
  </si>
  <si>
    <t>11</t>
  </si>
  <si>
    <t>Přípravné a přidružené práce</t>
  </si>
  <si>
    <t>181b</t>
  </si>
  <si>
    <t xml:space="preserve">ZALOŽENÍ TRÁVNÍKU PARKOVÉHO </t>
  </si>
  <si>
    <t>181d</t>
  </si>
  <si>
    <t>Výsadba rostlin</t>
  </si>
  <si>
    <t>181h</t>
  </si>
  <si>
    <t>Závlahový systém</t>
  </si>
  <si>
    <t>Základy a zvláštní zakládání</t>
  </si>
  <si>
    <t>31</t>
  </si>
  <si>
    <t>Zdi podpěrné a volné</t>
  </si>
  <si>
    <t>591</t>
  </si>
  <si>
    <t>Dlažby</t>
  </si>
  <si>
    <t>87</t>
  </si>
  <si>
    <t>Potrubí z trub z plastických hmot</t>
  </si>
  <si>
    <t>901</t>
  </si>
  <si>
    <t>Dílenská dokumentace</t>
  </si>
  <si>
    <t>91</t>
  </si>
  <si>
    <t>Doplňující práce na komunikaci</t>
  </si>
  <si>
    <t>9555</t>
  </si>
  <si>
    <t>Mobiliář exteriér</t>
  </si>
  <si>
    <t>96</t>
  </si>
  <si>
    <t>Bourání konstrukcí</t>
  </si>
  <si>
    <t>97</t>
  </si>
  <si>
    <t>Prorážení otvorů</t>
  </si>
  <si>
    <t>99</t>
  </si>
  <si>
    <t>Staveništní přesun hmot</t>
  </si>
  <si>
    <t>713</t>
  </si>
  <si>
    <t>Izolace tepelné</t>
  </si>
  <si>
    <t>722</t>
  </si>
  <si>
    <t>Vnitřní vodovod</t>
  </si>
  <si>
    <t>740</t>
  </si>
  <si>
    <t>Pomocné práce HSV</t>
  </si>
  <si>
    <t>M11</t>
  </si>
  <si>
    <t>Hromosvod</t>
  </si>
  <si>
    <t>M21</t>
  </si>
  <si>
    <t>Elektromontáže</t>
  </si>
  <si>
    <t>M46</t>
  </si>
  <si>
    <t>Zemní práce při montážích</t>
  </si>
  <si>
    <t>M555</t>
  </si>
  <si>
    <t>Kamera včetně příslušenství</t>
  </si>
  <si>
    <t>M555a</t>
  </si>
  <si>
    <t>Ostatní komponenty</t>
  </si>
  <si>
    <t>M555b</t>
  </si>
  <si>
    <t>Aktivní prvky</t>
  </si>
  <si>
    <t>VN</t>
  </si>
  <si>
    <t>ON</t>
  </si>
  <si>
    <t>Soupis vedlejších a ostatních nákladů</t>
  </si>
  <si>
    <t>#TypZaznamu#</t>
  </si>
  <si>
    <t>STA</t>
  </si>
  <si>
    <t>01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</si>
  <si>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</si>
  <si>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</si>
  <si>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</si>
  <si>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</si>
  <si>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</si>
  <si>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</si>
  <si>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</si>
  <si>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</si>
  <si>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</si>
  <si>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</si>
  <si>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</si>
  <si>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</si>
  <si>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</si>
  <si>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</si>
  <si>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</si>
  <si>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</si>
  <si>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</si>
  <si>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</si>
  <si>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</si>
  <si>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</si>
  <si>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</si>
  <si>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</si>
  <si>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</si>
  <si>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</si>
  <si>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</si>
  <si>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</si>
  <si>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 R</t>
  </si>
  <si>
    <t>Zařízení staveniště</t>
  </si>
  <si>
    <t>Soubor</t>
  </si>
  <si>
    <t>RTS 20/ I</t>
  </si>
  <si>
    <t>Indiv</t>
  </si>
  <si>
    <t>VRN</t>
  </si>
  <si>
    <t>POL99_8</t>
  </si>
  <si>
    <t>SPU</t>
  </si>
  <si>
    <t>005121020R</t>
  </si>
  <si>
    <t xml:space="preserve">Provoz zařízení staveniště </t>
  </si>
  <si>
    <t>005121030R</t>
  </si>
  <si>
    <t>Odstranění zařízení staveniště</t>
  </si>
  <si>
    <t>00511 T</t>
  </si>
  <si>
    <t>Geodetické práce -zaměření veškerých objektů v digitální podobě</t>
  </si>
  <si>
    <t>Vlastní</t>
  </si>
  <si>
    <t>0056102T</t>
  </si>
  <si>
    <t>Pojištění dodavatele dle obchodních podmínek</t>
  </si>
  <si>
    <t>SUM</t>
  </si>
  <si>
    <t>END</t>
  </si>
  <si>
    <t>Položkový soupis prací a dodávek</t>
  </si>
  <si>
    <t>120001101R00</t>
  </si>
  <si>
    <t>Ztížené vykopávky v horninách jakékoliv třídy</t>
  </si>
  <si>
    <t>m3</t>
  </si>
  <si>
    <t>800-1</t>
  </si>
  <si>
    <t>RTS 19/ I</t>
  </si>
  <si>
    <t>Práce</t>
  </si>
  <si>
    <t>POL1_</t>
  </si>
  <si>
    <t>příplatek k cenám vykopávek za ztížení vykopávky v blízkosti podzemního vedení nebo výbušnin v horninách jakékoliv třídy,</t>
  </si>
  <si>
    <t>SPI</t>
  </si>
  <si>
    <t>D 1.1.1- D 1.1.6 chodník 10% : 525*0,27*0,1</t>
  </si>
  <si>
    <t>VV</t>
  </si>
  <si>
    <t>121101100R00</t>
  </si>
  <si>
    <t>Sejmutí ornice s přemístěním na vzdálenost do 50 m</t>
  </si>
  <si>
    <t>nebo lesní půdy, s vodorovným přemístěním na hromady v místě upotřebení nebo na dočasné či trvalé skládky se složením</t>
  </si>
  <si>
    <t>D 1.1.1- D 1.1.6 : (270+150+525)*0,1</t>
  </si>
  <si>
    <t>122202202R00</t>
  </si>
  <si>
    <t>Odkopávky a prokopávky pro silnice v hornině 3 přes 100 do 1 000 m3</t>
  </si>
  <si>
    <t>POL1_1</t>
  </si>
  <si>
    <t>s přemístěním výkopku v příčných profilech na vzdálenost do 15 m nebo s naložením na dopravní prostředek.</t>
  </si>
  <si>
    <t>D 1.1.1- D 1.1.6 chodník : 525*0,27</t>
  </si>
  <si>
    <t>122202209R00</t>
  </si>
  <si>
    <t>Odkopávky a prokopávky pro silnice v hornině 3 příplatek za lepivost horniny</t>
  </si>
  <si>
    <t>162201102R00</t>
  </si>
  <si>
    <t>Vodorovné přemístění výkopku z horniny 1 až 4, na vzdálenost přes 20  do 50 m</t>
  </si>
  <si>
    <t>po suchu, bez naložení výkopku, avšak se složením bez rozhrnutí, zpáteční cesta vozidla.</t>
  </si>
  <si>
    <t>D 1.1.1- D 1.1.6 na mezideponii a zpět : 141,75*2</t>
  </si>
  <si>
    <t>přebytek ornice : 12</t>
  </si>
  <si>
    <t>162701105R00</t>
  </si>
  <si>
    <t>Vodorovné přemístění výkopku z horniny 1 až 4, na vzdálenost přes 9 000  do 10 000 m</t>
  </si>
  <si>
    <t>D 1.1.1- D 1.1.6 dovoz chybějící zeminy : 70</t>
  </si>
  <si>
    <t>přebývající materiál z výkopů opěrných zdí : -60</t>
  </si>
  <si>
    <t>167101102R00</t>
  </si>
  <si>
    <t>Nakládání, skládání, překládání neulehlého výkopku nakládání výkopku_x000D_
 přes 100 m3, z horniny 1 až 4</t>
  </si>
  <si>
    <t>D 1.1.1- D 1.1.6 terénní úpravy : ((74,5+10)/2)*0,8</t>
  </si>
  <si>
    <t>(74,5+10)/2*0,6</t>
  </si>
  <si>
    <t>150*1</t>
  </si>
  <si>
    <t>D 1.1.1- D 1.1.6 na ohumusování : (270+150+81)*1,1*0,15</t>
  </si>
  <si>
    <t>171102103R00</t>
  </si>
  <si>
    <t>Uložení sypaniny do zhutněných násypů dálnic a let z hornin soudržných zhutněných na 100 % PS</t>
  </si>
  <si>
    <t>s rozprostřením sypaniny ve vrstvách, s hrubým urovnáním a uzavřením povrchu násypu,</t>
  </si>
  <si>
    <t>D 1.1.1- D 1.1.6 terénní úpravy : 81*0,25</t>
  </si>
  <si>
    <t>(270+149)/2*0,6</t>
  </si>
  <si>
    <t>171201201R00</t>
  </si>
  <si>
    <t>Uložení sypaniny na dočasnou skládku tak, že na 1 m2 plochy připadá přes 2 m3 výkopku nebo ornice</t>
  </si>
  <si>
    <t>Výkaz výměr obsahuje pro manipulaci s vytěženou zeminou, popřípadě s vybouranými hmotami, položky, které jsou limitovány určitou vzdáleností pro vodorovné přemístění. Místo pro uložení vytěžené zeminy či vybouraných hmot si zajišťuje uchazeč dle svého technologického plánu a je na uchazeči jaká místa pro uložení zeminy či vybouraných hmot zvolí. Do nabídkové ceny musí uchazeč zakalkulovat skutečné náklady podle odvozní vzdálenosti bez ohledu na to, jaká vzdálenost je uvedená v popise položky.Platí pro všechny položky vodorovného přemístění zeminy, suti, či vybouraných hmot.</t>
  </si>
  <si>
    <t>POP</t>
  </si>
  <si>
    <t>174101101R00</t>
  </si>
  <si>
    <t>Zásyp sypaninou se zhutněním jam, šachet, rýh nebo kolem objektů v těchto vykopávkách</t>
  </si>
  <si>
    <t>z jakékoliv horniny s uložením výkopku po vrstvách,</t>
  </si>
  <si>
    <t>D 1.1.1- D 1.1.6 šachta zásyp vhodným vybouraným materiálem : 1,5*2*2</t>
  </si>
  <si>
    <t>175101201R00</t>
  </si>
  <si>
    <t>Obsyp objektů bez prohození sypaniny</t>
  </si>
  <si>
    <t>sypaninou z vhodných hornin tř. 1 - 4 nebo materiálem, uloženým ve vzdálenosti do 30 m od vnějšího kraje objektu, pro jakoukoliv míru zhutnění,</t>
  </si>
  <si>
    <t>181101105T01</t>
  </si>
  <si>
    <t>Úprava pláně v zářezech v hornině 1 až 4, se zhutněním, Edef2 30-45 MPa dle parametrů PD</t>
  </si>
  <si>
    <t>m2</t>
  </si>
  <si>
    <t>vyrovnáním výškových rozdílů, ploch vodorovných a ploch do sklonu 1 : 5.</t>
  </si>
  <si>
    <t>D 1.1.1- D 1.1.6 barva bílá : 485-18-24-41-21</t>
  </si>
  <si>
    <t>přírodní : 82*0,3</t>
  </si>
  <si>
    <t>Začátek provozního součtu</t>
  </si>
  <si>
    <t xml:space="preserve">  D 1.1.1- D 1.1.6 trojlinka bílá : 18+20+25+17</t>
  </si>
  <si>
    <t xml:space="preserve">  trojlinka přírodní : 135+7-82</t>
  </si>
  <si>
    <t xml:space="preserve">  Mezisoučet</t>
  </si>
  <si>
    <t>Konec provozního součtu</t>
  </si>
  <si>
    <t>140*0,3</t>
  </si>
  <si>
    <t>Napojení : 41*0,5</t>
  </si>
  <si>
    <t>rozšíření chodníku : 10</t>
  </si>
  <si>
    <t>181301111R00</t>
  </si>
  <si>
    <t>Rozprostření a urovnání ornice v rovině v souvislé ploše přes 500 m2, tloušťka vrstvy do 100 mm</t>
  </si>
  <si>
    <t>s případným nutným přemístěním hromad nebo dočasných skládek na místo potřeby ze vzdálenosti do 30 m, v rovině nebo ve svahu do 1 : 5,</t>
  </si>
  <si>
    <t>D 1.1.1- D 1.1.6 na ohumusování : (270+150+81)*1,1</t>
  </si>
  <si>
    <t>58330003PDT</t>
  </si>
  <si>
    <t>Zemina vhodná do násypů nebo štěrkodrť</t>
  </si>
  <si>
    <t>t</t>
  </si>
  <si>
    <t>Specifikace</t>
  </si>
  <si>
    <t>POL3_</t>
  </si>
  <si>
    <t>včetně dovozu na staveniště</t>
  </si>
  <si>
    <t>dovoz chybějící zeminy : 10*1,834</t>
  </si>
  <si>
    <t>564851111R00</t>
  </si>
  <si>
    <t>Podklad ze štěrkodrti s rozprostřením a zhutněním frakce 0-63 mm, tloušťka po zhutnění 150 mm</t>
  </si>
  <si>
    <t>822-1</t>
  </si>
  <si>
    <t>567122111R00</t>
  </si>
  <si>
    <t>Podklad z kameniva zpevněného cementem SC C8/10, tloušťka po zhutnění 120 mm</t>
  </si>
  <si>
    <t>bez dilatačních spár, s rozprostřením a zhutněním, ošetřením povrchu podkladu vodou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</si>
  <si>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</si>
  <si>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</si>
  <si>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</si>
  <si>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596215029R00</t>
  </si>
  <si>
    <t>Kladení zámkové dlažby do drtě příplatek za více tvarů dlažby tloušťky 6 mm</t>
  </si>
  <si>
    <t>596291111R00</t>
  </si>
  <si>
    <t>Řezání zámkové dlažby tloušťky 60 mm</t>
  </si>
  <si>
    <t>m</t>
  </si>
  <si>
    <t>Napojení : 41</t>
  </si>
  <si>
    <t>916261111T00</t>
  </si>
  <si>
    <t>Osazení obruby ze zámkové dlažby, s boční opěrou,lože C12/15</t>
  </si>
  <si>
    <t>20/I</t>
  </si>
  <si>
    <t>D 1.1.1- D 1.1.6 trojlinka bílá : 18+20+25+17</t>
  </si>
  <si>
    <t>trojlinka přírodní : 135+7-82</t>
  </si>
  <si>
    <t>59245020R</t>
  </si>
  <si>
    <t>dlažba betonová zámková, dvouvrstvá; kost; šedá; l = 200 mm; š = 165 mm; tl. 60,0 mm</t>
  </si>
  <si>
    <t>SPCM</t>
  </si>
  <si>
    <t xml:space="preserve">  Napojení : 41*0,5</t>
  </si>
  <si>
    <t xml:space="preserve">  rozšíření chodníku : 10</t>
  </si>
  <si>
    <t>30,5*1,01</t>
  </si>
  <si>
    <t>5924530711T</t>
  </si>
  <si>
    <t>Dlažba zámková nepravidelná tl.6cm-přírodní</t>
  </si>
  <si>
    <t>vysoce pevnostní dvouvrstvá vibrolisovaná dlažba</t>
  </si>
  <si>
    <t>dlažba ošetřena systémem QSAVE</t>
  </si>
  <si>
    <t>složení betonu splňuje normy ČSN EN 206-1 na mezní složení betonu pro stupeň vlivu prostředí XF4</t>
  </si>
  <si>
    <t>(jedná se o nejvyšší třídu odolnosti proti chemickým rozmrazovacím látkám)</t>
  </si>
  <si>
    <t>vysokou pevnost</t>
  </si>
  <si>
    <t>nízkou obrusnost</t>
  </si>
  <si>
    <t>dobré adhezní vlastnosti</t>
  </si>
  <si>
    <t>při pokládce, kdy jsou jednotlivé kameny kladeny náhodně, lze vytvořit plochu s nepravidelnými spárami,</t>
  </si>
  <si>
    <t>blížící se vzhledem dlažbě z přírodního kamene</t>
  </si>
  <si>
    <t>D 1.1.1- D 1.1.6 barva přírodní : 82*0,3</t>
  </si>
  <si>
    <t>trojlinka přírodní : (135+7-82)*0,3</t>
  </si>
  <si>
    <t>592453071T</t>
  </si>
  <si>
    <t>Dlažba zámková nepravidelná tl.6cm-bílá</t>
  </si>
  <si>
    <t>D 1.1.1- D 1.1.6 barva bílá : 381</t>
  </si>
  <si>
    <t>D 1.1.1- D 1.1.6 trojlinka bílá : (18+20+25+17)*0,3</t>
  </si>
  <si>
    <t>899231111R00</t>
  </si>
  <si>
    <t>Výšková úprava uličního vstupu nebo vpustě do 20 cm zvýšením mříže</t>
  </si>
  <si>
    <t>kus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</si>
  <si>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</si>
  <si>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916561111R00</t>
  </si>
  <si>
    <t>Osazení záhonového obrubníku betonového do lože z betonu prostého C 12/15, s boční opěrou z betonu prostého</t>
  </si>
  <si>
    <t>se zřízením lože z betonu prostého C 12/15 tl. 80-100 mm</t>
  </si>
  <si>
    <t>D 1.1.1- D 1.1.6 : 1+5+3+5+2</t>
  </si>
  <si>
    <t>59217540T</t>
  </si>
  <si>
    <t>Obrubník záhonový 1000x50x300</t>
  </si>
  <si>
    <t>D 1.1.1- D 1.1.6 : (1+5+3+5+2)*1,01</t>
  </si>
  <si>
    <t>113106121R00</t>
  </si>
  <si>
    <t>Rozebrání komunikací pro pěší s jakýmkoliv ložem a výplní spár_x000D_
 z betonových nebo kameninových dlaždic nebo tvarovek</t>
  </si>
  <si>
    <t>s přemístěním hmot na skládku na vzdálenost do 3 m nebo s naložením na dopravní prostředek</t>
  </si>
  <si>
    <t>7+30+58</t>
  </si>
  <si>
    <t>113106231R00</t>
  </si>
  <si>
    <t>Rozebrání vozovek a ploch s jakoukoliv výplní spár _x000D_
 v jakékoliv ploše, ze zámkové dlažky, kladených do lože z kameniva</t>
  </si>
  <si>
    <t>113107615R00</t>
  </si>
  <si>
    <t>Odstranění podkladů nebo krytů z kameniva hrubého drceného, v ploše jednotlivě nad 50 m2, tloušťka vrstvy 150 mm</t>
  </si>
  <si>
    <t>113109310R00</t>
  </si>
  <si>
    <t>Odstranění podkladů nebo krytů z betonu prostého, v ploše jednotlivě do 50 m2, tloušťka vrstvy 100 mm</t>
  </si>
  <si>
    <t>Odkaz na mn. položky pořadí 27 : 95,00000</t>
  </si>
  <si>
    <t>113201111R00</t>
  </si>
  <si>
    <t>Vytrhání obrub chodníkových ležatých</t>
  </si>
  <si>
    <t>s vybouráním lože, s přemístěním hmot na skládku na vzdálenost do 3 m nebo naložením na dopravní prostředek</t>
  </si>
  <si>
    <t>D 1.1.1- D 1.1.6 : 12+22+10</t>
  </si>
  <si>
    <t>979054443T00</t>
  </si>
  <si>
    <t>Očištění vybour.zámkové dlažby s výplní kamen. těženým</t>
  </si>
  <si>
    <t>K16</t>
  </si>
  <si>
    <t>113 PC</t>
  </si>
  <si>
    <t>odstranit betonové palisády průměr do 100mm</t>
  </si>
  <si>
    <t xml:space="preserve">m     </t>
  </si>
  <si>
    <t>D 1.1.1- D 1.1.6 : 30</t>
  </si>
  <si>
    <t>968PC</t>
  </si>
  <si>
    <t>odstranit posezení-betonový základ 0,5 x 1,50 posezení dřevo</t>
  </si>
  <si>
    <t>D 1.1.1- D 1.1.6 : 20</t>
  </si>
  <si>
    <t>969PC</t>
  </si>
  <si>
    <t>odstranit šachtu 1,5*2*2</t>
  </si>
  <si>
    <t xml:space="preserve">ks    </t>
  </si>
  <si>
    <t>D 1.1.1- D 1.1.6 : 1</t>
  </si>
  <si>
    <t>979081111R00</t>
  </si>
  <si>
    <t>Odvoz suti a vybouraných hmot na skládku do 1 km</t>
  </si>
  <si>
    <t>801-3</t>
  </si>
  <si>
    <t>Přesun suti</t>
  </si>
  <si>
    <t>POL8_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</si>
  <si>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</si>
  <si>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</si>
  <si>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</si>
  <si>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979990001R00</t>
  </si>
  <si>
    <t>Poplatek za skládku stavební suti, skupina 17 09 04 z Katalogu odpadů</t>
  </si>
  <si>
    <t>979093111R00</t>
  </si>
  <si>
    <t>Uložení suti na skládku bez zhutnění</t>
  </si>
  <si>
    <t>800-6</t>
  </si>
  <si>
    <t>s hrubým urovnáním,</t>
  </si>
  <si>
    <t>998223011R00</t>
  </si>
  <si>
    <t>Přesun hmot pozemních komunikací, kryt dlážděný jakékoliv délky objektu</t>
  </si>
  <si>
    <t>Přesun hmot</t>
  </si>
  <si>
    <t>POL7_</t>
  </si>
  <si>
    <t>vodorovně do 200 m</t>
  </si>
  <si>
    <t>460110001R00</t>
  </si>
  <si>
    <t>Sonda pro vyhledání kabelů - výkop</t>
  </si>
  <si>
    <t>460110101R00</t>
  </si>
  <si>
    <t>Sonda pro vyhledání kabelů - zához</t>
  </si>
  <si>
    <t>460200153RT2</t>
  </si>
  <si>
    <t>Výkop kabelové rýhy 35/70 cm  hor.3, ruční výkop rýhy</t>
  </si>
  <si>
    <t>slaboproud náhradní : 30</t>
  </si>
  <si>
    <t>prodloužení : 4</t>
  </si>
  <si>
    <t>460420010RT1</t>
  </si>
  <si>
    <t>Zřízení kabelového lože v rýze š.do 15 cm z písku, tloušťka vrstvy 15 cm</t>
  </si>
  <si>
    <t>Odkaz na mn. položky pořadí 43 : 34,00000</t>
  </si>
  <si>
    <t>460510321R00</t>
  </si>
  <si>
    <t>Chránička kabelová dělená KOPOHALF, DN 110 mm</t>
  </si>
  <si>
    <t>460570153R00</t>
  </si>
  <si>
    <t>Zához rýhy 35/70 cm, hornina třídy 3, se zhutněním</t>
  </si>
  <si>
    <t>900</t>
  </si>
  <si>
    <t>uložení kabelů do chrániček,včetně zapěnění konců</t>
  </si>
  <si>
    <t>905      R01</t>
  </si>
  <si>
    <t>Hzs-revize provoz.souboru a st.obj., Revize</t>
  </si>
  <si>
    <t>hod</t>
  </si>
  <si>
    <t>Prav.M</t>
  </si>
  <si>
    <t>HZS</t>
  </si>
  <si>
    <t>POL10_0</t>
  </si>
  <si>
    <t>optimální poměr vrchní nášlapné a spodní jádrové vrstvy betonu zajišťuje maximální užitné vlastnosti, zejména:</t>
  </si>
  <si>
    <t>0174</t>
  </si>
  <si>
    <t>Pomocné práce HSV  ( drážky, prostupy stropů a zdí demontáž a zp. montáž podhlede u chodbě)</t>
  </si>
  <si>
    <t>POL1_7</t>
  </si>
  <si>
    <t>831230110RAA</t>
  </si>
  <si>
    <t>Vodovodní přípojka z trub polyetylénových D 40-63 hloubka 0,8 m vč. zemních prací</t>
  </si>
  <si>
    <t>Agregovaná položka</t>
  </si>
  <si>
    <t>POL2_1</t>
  </si>
  <si>
    <t>Provedení průtlaku pod chodníkem s zámk. dlažby +ochranná trubka DN 75</t>
  </si>
  <si>
    <t>02</t>
  </si>
  <si>
    <t>PE šachtičky pro automatiku a řízení závlahy ( bez vybavení) vč. osazení</t>
  </si>
  <si>
    <t>kpl</t>
  </si>
  <si>
    <t>POL3_0</t>
  </si>
  <si>
    <t>Těsnící prostupové manžety vč. montáže</t>
  </si>
  <si>
    <t>ks</t>
  </si>
  <si>
    <t>970031060R00</t>
  </si>
  <si>
    <t>Vrtání jádrové do zdiva cihelného do D 60 mm</t>
  </si>
  <si>
    <t>722181212RU1</t>
  </si>
  <si>
    <t>Izolace vodovodního potrubí návleková z trubic z pěnového polyetylenu, tloušťka stěny 9 mm, d 32 mm</t>
  </si>
  <si>
    <t>800-721</t>
  </si>
  <si>
    <t>998713201R00</t>
  </si>
  <si>
    <t xml:space="preserve">Přesun hmot pro izolace tepelné, výšky do 6 m </t>
  </si>
  <si>
    <t>722131914R00</t>
  </si>
  <si>
    <t>Oprava-potrubí závitové,vsazení odbočky DN 32</t>
  </si>
  <si>
    <t>soubor</t>
  </si>
  <si>
    <t>722131934R00</t>
  </si>
  <si>
    <t>Oprava-propojení dosavadního potrubí závit. DN 32</t>
  </si>
  <si>
    <t>722174005U00</t>
  </si>
  <si>
    <t>Potr vod PPR PN16 svar polyfuz D 40</t>
  </si>
  <si>
    <t>722190224R00</t>
  </si>
  <si>
    <t>Přípojky vodovodní pro pevné připojení DN 32</t>
  </si>
  <si>
    <t>722237324R00</t>
  </si>
  <si>
    <t>Kohout kulový,2xvnitřní záv. GIACOMINI R250W DN 25</t>
  </si>
  <si>
    <t>722237325R00</t>
  </si>
  <si>
    <t>Kohout kulový,2xvnitřní záv. GIACOMINI R250W DN 32</t>
  </si>
  <si>
    <t>722237663R00</t>
  </si>
  <si>
    <t>Klapka zpětná,2xvnitřní závit GIACOMINI N5 DN 25</t>
  </si>
  <si>
    <t>722237664R00</t>
  </si>
  <si>
    <t>Klapka zpětná,2xvnitřní závit GIACOMINI N5 DN 32</t>
  </si>
  <si>
    <t>722290226R00</t>
  </si>
  <si>
    <t>Zkouška tlaku potrubí závitového DN 50</t>
  </si>
  <si>
    <t>722290234R00</t>
  </si>
  <si>
    <t>Proplach a dezinfekce vodovod.potrubí do DN 80</t>
  </si>
  <si>
    <t>998721201R00</t>
  </si>
  <si>
    <t xml:space="preserve">Přesun hmot pro vnitřní kanalizaci, výšky do 6 m </t>
  </si>
  <si>
    <t>210220022RT1</t>
  </si>
  <si>
    <t>Vedení uzemňovací v zemi FeZn, D 8 - 10 mm včetně drátu FeZn 10 mm</t>
  </si>
  <si>
    <t>POL1_9</t>
  </si>
  <si>
    <t>210220302R00</t>
  </si>
  <si>
    <t xml:space="preserve">Svorka hromosvodová nad 2 šrouby /ST, SJ, atd/ </t>
  </si>
  <si>
    <t>35441996R</t>
  </si>
  <si>
    <t>Svorka SR 3a</t>
  </si>
  <si>
    <t>210010108R00</t>
  </si>
  <si>
    <t xml:space="preserve">Mtž lišta vkládací s víčkem š -40mm </t>
  </si>
  <si>
    <t>210010123R00</t>
  </si>
  <si>
    <t xml:space="preserve">Trubka ochranná z PE, uložená volně, DN do 50 mm </t>
  </si>
  <si>
    <t>210010350R00</t>
  </si>
  <si>
    <t xml:space="preserve">Rozvodka krabicová IP44 se sv.do 4 mm2 </t>
  </si>
  <si>
    <t>210100001R00</t>
  </si>
  <si>
    <t xml:space="preserve">Ukončení vodičů v rozvaděči + zapojení do 2,5 mm2 </t>
  </si>
  <si>
    <t>210100002R00</t>
  </si>
  <si>
    <t xml:space="preserve">Ukončení vodičů v rozvaděči + zapojení do 6 mm2 </t>
  </si>
  <si>
    <t>210110000T00</t>
  </si>
  <si>
    <t xml:space="preserve">Prostorový termostat </t>
  </si>
  <si>
    <t>210111021R00</t>
  </si>
  <si>
    <t xml:space="preserve">Zásuvka domovní v krabici - provedení 2P+Z </t>
  </si>
  <si>
    <t>210112010R00</t>
  </si>
  <si>
    <t xml:space="preserve">Montáž přepínače R-0-A (1-0-2) ve skříni IP44 </t>
  </si>
  <si>
    <t>210120451R00</t>
  </si>
  <si>
    <t xml:space="preserve">Jistič vzduchový 3pólový do 25 A bez krytu </t>
  </si>
  <si>
    <t>210190001R00</t>
  </si>
  <si>
    <t>Montáž celoplechových rozvodnic do váhy 20 kg plastových</t>
  </si>
  <si>
    <t>210193001T00</t>
  </si>
  <si>
    <t xml:space="preserve">Montáž a zapojení trafa pro LED osvětlení </t>
  </si>
  <si>
    <t>210206001T00</t>
  </si>
  <si>
    <t xml:space="preserve">Montáž profilu a difuzoru pro LED pásek </t>
  </si>
  <si>
    <t>210206002T00</t>
  </si>
  <si>
    <t>Montáž LED pásku, IP68 delky 5m, včetně potřebného zkrácení a zakončení a zapojení</t>
  </si>
  <si>
    <t>210206003T00</t>
  </si>
  <si>
    <t>Montáž LED reflektoru 50W do držáku v trávníku včetně držáku</t>
  </si>
  <si>
    <t>210206004T00</t>
  </si>
  <si>
    <t>Montáž LED nájezdního svítidla do trávníku vč. zapojení</t>
  </si>
  <si>
    <t>210290841R00</t>
  </si>
  <si>
    <t xml:space="preserve">Demontáž/montáž krytu ocelopl. rozvaděče do 70 cm </t>
  </si>
  <si>
    <t>210800527R00</t>
  </si>
  <si>
    <t xml:space="preserve">Vodič nn a vn CY 6 mm2 uložený volně </t>
  </si>
  <si>
    <t>210810006R00</t>
  </si>
  <si>
    <t xml:space="preserve">Kabel CYKY-m 750 V 3 x 2,5 mm2 volně uložený </t>
  </si>
  <si>
    <t>210810017R00</t>
  </si>
  <si>
    <t xml:space="preserve">Kabel CYKY-m 750 V 5 x 4 mm2 volně uložený </t>
  </si>
  <si>
    <t>210860221R00</t>
  </si>
  <si>
    <t xml:space="preserve">Kabel speciální JYTY s Al 2 x 1 mm pevně uložený </t>
  </si>
  <si>
    <t>P.C.01</t>
  </si>
  <si>
    <t>Datový kabel UTP cat 6e trubky/žlab dodávka + montáž</t>
  </si>
  <si>
    <t>357pc202</t>
  </si>
  <si>
    <t>Rozvaděč Rv</t>
  </si>
  <si>
    <t>Nástěnná rozvodnice s vyšším krytím, IP54, 18 mod.</t>
  </si>
  <si>
    <t>1x    hlavní vypínač 3x25A</t>
  </si>
  <si>
    <t>1x    vypínač 1x16A</t>
  </si>
  <si>
    <t>1x     jistič B16/1</t>
  </si>
  <si>
    <t>1x     jistič C16/1</t>
  </si>
  <si>
    <t>1x     jistič B10/1</t>
  </si>
  <si>
    <t>3x     jistič C10/1</t>
  </si>
  <si>
    <t>1x     proudový chránič 25/4/003</t>
  </si>
  <si>
    <t>1x     stykač s man.ovl., 230V, 2P, 20A</t>
  </si>
  <si>
    <t>1x     digitální soumrakový spínač se spínacími                   hodinami, napájení 230V s ext.čidlem</t>
  </si>
  <si>
    <t>429pr.c.001</t>
  </si>
  <si>
    <t>Axiální vsuvný ventilátor pr. 100, 230V/12W,IP44</t>
  </si>
  <si>
    <t>P.C.02</t>
  </si>
  <si>
    <t>Vodotěsný spoj v zemi, IP68 dodávka+montáž</t>
  </si>
  <si>
    <t>kompl</t>
  </si>
  <si>
    <t>Krabice IP66,</t>
  </si>
  <si>
    <t>2 (3) x Vývodky IP68,</t>
  </si>
  <si>
    <t>svorkovnice 3x 3x2,5,</t>
  </si>
  <si>
    <t>zalévací hmota pro kab.spojky (výplň krabice)</t>
  </si>
  <si>
    <t>34111038R</t>
  </si>
  <si>
    <t>Kabel silový s Cu jádrem 750 V CYKY 3 C x 2,5 mm2</t>
  </si>
  <si>
    <t>34111098R</t>
  </si>
  <si>
    <t>Kabel silový s Cu jádrem 750 V CYKY 5 x 4 mm2</t>
  </si>
  <si>
    <t>34121550R</t>
  </si>
  <si>
    <t>Kabel sdělovací s Cu jádrem JYTY 2 x 1 mm</t>
  </si>
  <si>
    <t>34142192</t>
  </si>
  <si>
    <t>Vodič pro pevné uložení CYA 6,0 mm2 zelenožlutý</t>
  </si>
  <si>
    <t>34571176</t>
  </si>
  <si>
    <t>Chránička HDPE 40</t>
  </si>
  <si>
    <t>34571177</t>
  </si>
  <si>
    <t>Chránička Kopoflex KF 09040</t>
  </si>
  <si>
    <t>34571178</t>
  </si>
  <si>
    <t>Chránička Kopoflex KF 09050</t>
  </si>
  <si>
    <t>34571433</t>
  </si>
  <si>
    <t>Kr.rozvodka IP54, se svork</t>
  </si>
  <si>
    <t>34572120R</t>
  </si>
  <si>
    <t>Lišta vkládací z PVC délka 3 m  LV 40x20</t>
  </si>
  <si>
    <t>345pc0702</t>
  </si>
  <si>
    <t>Zásuvka 230V/16A v krabici, nást. dvoj. IP44</t>
  </si>
  <si>
    <t>345pc07021</t>
  </si>
  <si>
    <t>Zás. 230V/16A v krabici, nást. dvoj. IP44 se svod.</t>
  </si>
  <si>
    <t>34800001</t>
  </si>
  <si>
    <t>LED pásek, 2800-3100K (tep. bílý), 14W/m, 1040lm/m 120led/m, IP68, DC 12V, šíře 13mm, délka 5m</t>
  </si>
  <si>
    <t>34800002</t>
  </si>
  <si>
    <t>Vestavný hliníkový profil 30x10 mm, mléčný difuzor vč. koncovky profilu s dírou a bez díry. 1m</t>
  </si>
  <si>
    <t>34800003</t>
  </si>
  <si>
    <t>LED napájecí zdroj 20W, DC 12V/1,67A, IP67, hliník rozměry: 162x30x21mm</t>
  </si>
  <si>
    <t>34800004</t>
  </si>
  <si>
    <t>LED napájecí zdroj 100W, DC12V, 8,33A, IP67, hliník, rozměry: 216x52x35mm</t>
  </si>
  <si>
    <t>34800005</t>
  </si>
  <si>
    <t>LED napájecí zdroj 12V 150W 12,5A IP67 kov, rozměry: 244x72x46mm</t>
  </si>
  <si>
    <t>34800006</t>
  </si>
  <si>
    <t>LED reflektor 230V/50W, 3000K, 5000 lm, tvrz. sklo rozměr 187x216x81, vč držáku do země</t>
  </si>
  <si>
    <t>34800007</t>
  </si>
  <si>
    <t>Nájezdové LED svítidlo, průměr 120, 230V, GU10, AL nerez, tvrzené sklo, vč LED 230V/7W, 3000K, GU10</t>
  </si>
  <si>
    <t>35811791R</t>
  </si>
  <si>
    <t>Přepínač 1x16A, R-0-A (1-0-2) ve skříni IP44</t>
  </si>
  <si>
    <t>35822402R</t>
  </si>
  <si>
    <t>Jistič do 63 A 3pólový charakter. B LPN-20B-3</t>
  </si>
  <si>
    <t>RTS 16/ I</t>
  </si>
  <si>
    <t>405pr.c.001</t>
  </si>
  <si>
    <t>Termostat prostorový, IP44, 5-45st.</t>
  </si>
  <si>
    <t>203R00</t>
  </si>
  <si>
    <t xml:space="preserve">Zednické výpomoci m21      čl.13-5a </t>
  </si>
  <si>
    <t>900      RT3</t>
  </si>
  <si>
    <t>Hzs - nezmeřitelné práce   čl.17-1a Práce v tarifní třídě 6</t>
  </si>
  <si>
    <t>POL10_</t>
  </si>
  <si>
    <t>905      R00</t>
  </si>
  <si>
    <t xml:space="preserve">Hzs-revize provoz.souboru a st.obj. </t>
  </si>
  <si>
    <t>460200163RT2</t>
  </si>
  <si>
    <t>Výkop kabelové rýhy 35/80 cm  hor.3, ruční výkop rýhy</t>
  </si>
  <si>
    <t>460420022R00</t>
  </si>
  <si>
    <t>Zřízení kabelového lože v rýze š. do 65 cm z písku</t>
  </si>
  <si>
    <t>460490012R00</t>
  </si>
  <si>
    <t xml:space="preserve">Zakrytí kabelu výstražnou folií PVC, šířka 33 cm </t>
  </si>
  <si>
    <t>460560163RT1</t>
  </si>
  <si>
    <t>Zához rýhy 35/80 cm, hornina třídy 3, ruční zához rýhy</t>
  </si>
  <si>
    <t>460620013RT1</t>
  </si>
  <si>
    <t>Provizorní úprava terénu v přírodní hornině 3, ruční vyrovnání a zhutnění</t>
  </si>
  <si>
    <t>184 81-8233</t>
  </si>
  <si>
    <t>Ochrana kmene průměru přes 500 do 700 mm bedněním výšky do 2 m (zřízení i odstranění)</t>
  </si>
  <si>
    <t>Pinus nigra</t>
  </si>
  <si>
    <t>184802111R00</t>
  </si>
  <si>
    <t>postřikem naširoko, v rovině nebo na svahu do 1:5</t>
  </si>
  <si>
    <t>počet opakování 2x</t>
  </si>
  <si>
    <t>181 15-1311</t>
  </si>
  <si>
    <t>Plošná úprava terénu přes 500 m2 zemina tř 1 až 4 nerovnosti do 100 mm v rovinně a svahu do 1:5</t>
  </si>
  <si>
    <t>R032020a</t>
  </si>
  <si>
    <t>Instalace závlahového systému vč. zprovoznění</t>
  </si>
  <si>
    <t>soub.</t>
  </si>
  <si>
    <t>R042020a</t>
  </si>
  <si>
    <t>Montáž řídící jednotky, seřízení a zprovoznění systému</t>
  </si>
  <si>
    <t>R052020a</t>
  </si>
  <si>
    <t>Zazimování systému závlahy kompresorem</t>
  </si>
  <si>
    <t>sekce</t>
  </si>
  <si>
    <t>R082020a</t>
  </si>
  <si>
    <t>Instalace šachtic s vodovodní zásuvkou</t>
  </si>
  <si>
    <t>202002018R</t>
  </si>
  <si>
    <t>Kapénková závlahová hadice s kompenzací tlaku, průměr 16mm, průtok 2l/hod</t>
  </si>
  <si>
    <t>Plocha A</t>
  </si>
  <si>
    <t>Plocha B</t>
  </si>
  <si>
    <t>202002019R</t>
  </si>
  <si>
    <t>Plastový bodec pro připevnění k půdě     1ks/2bm</t>
  </si>
  <si>
    <t>202002020R</t>
  </si>
  <si>
    <t>Spojka pro připojení kapénkové hadice 16mmx 3/4"</t>
  </si>
  <si>
    <t>Plocha A,B,C/na každou plochu 1 ks</t>
  </si>
  <si>
    <t>202002021R</t>
  </si>
  <si>
    <t>T kus pro kap. hadici 16mm</t>
  </si>
  <si>
    <t>plocha A 4 ks, plocha B 4 ks, plocha C 2ks</t>
  </si>
  <si>
    <t>202002031R</t>
  </si>
  <si>
    <t>Šachtice s vodovodní zásuvkou</t>
  </si>
  <si>
    <t>202002022R</t>
  </si>
  <si>
    <t>PE potrubí - HDPE PE-80 32x2,0</t>
  </si>
  <si>
    <t>R-položka</t>
  </si>
  <si>
    <t>POL12_0</t>
  </si>
  <si>
    <t>202002023R</t>
  </si>
  <si>
    <t>Řídící jednotka pro 4 sekce</t>
  </si>
  <si>
    <t>202002024R</t>
  </si>
  <si>
    <t>Ovládací kabel CYKY-J 4x1,5</t>
  </si>
  <si>
    <t>202002025R</t>
  </si>
  <si>
    <t>Chránička Kopoflex DN40</t>
  </si>
  <si>
    <t>202002026R</t>
  </si>
  <si>
    <t>Vodovzdorný konektor</t>
  </si>
  <si>
    <t>202002027R</t>
  </si>
  <si>
    <t>Elektromagnetický ventil s regulací průtoku</t>
  </si>
  <si>
    <t>202002028R</t>
  </si>
  <si>
    <t>Přechodka s vnitřním závitem 32/1"</t>
  </si>
  <si>
    <t>202002001R</t>
  </si>
  <si>
    <t>Totální herbicid</t>
  </si>
  <si>
    <t>l</t>
  </si>
  <si>
    <t>(2032*2)/10000*5</t>
  </si>
  <si>
    <t>183403114R00</t>
  </si>
  <si>
    <t>kultivátorováním, v rovině nebo na svahu 1:5</t>
  </si>
  <si>
    <t>70 % plochy</t>
  </si>
  <si>
    <t>70% : 543,90</t>
  </si>
  <si>
    <t>183403132R00</t>
  </si>
  <si>
    <t>rytím půdy hloubky do 200 mm, v hornině 3, v rovině nebo na svahu 1:5</t>
  </si>
  <si>
    <t>30 % plochy</t>
  </si>
  <si>
    <t>30% plochy : 233,10</t>
  </si>
  <si>
    <t>183403151R00</t>
  </si>
  <si>
    <t>smykováním, v rovině nebo na svahu 1:5</t>
  </si>
  <si>
    <t>777</t>
  </si>
  <si>
    <t>183403153R00</t>
  </si>
  <si>
    <t>hrabáním, v rovině nebo na svahu 1:5</t>
  </si>
  <si>
    <t>počet  opakování 2x</t>
  </si>
  <si>
    <t>Odkaz na mn. položky pořadí 25 : 777,00000</t>
  </si>
  <si>
    <t>183205112R00</t>
  </si>
  <si>
    <t xml:space="preserve">v rovině nebo na svahu 1:5, hornina třídy 3,  </t>
  </si>
  <si>
    <t>183 11-1111</t>
  </si>
  <si>
    <t>Hloubení jamek pro vysazování rostlin bez výměny půdy do 0,002 m3</t>
  </si>
  <si>
    <t>trvalky</t>
  </si>
  <si>
    <t>183 11-1112</t>
  </si>
  <si>
    <t>Hloubení jamen pro vysazování rostlin bez výměny půdy přes 0,002 do 0,005 m3</t>
  </si>
  <si>
    <t>Taxus baccata 'Repandens'</t>
  </si>
  <si>
    <t>183 11-1212</t>
  </si>
  <si>
    <t>Hloubení jamek pro vysazování rostlin s 50 % výměnou půdy do 0,005</t>
  </si>
  <si>
    <t>Hydrangea</t>
  </si>
  <si>
    <t>183101114R00</t>
  </si>
  <si>
    <t>objem přes 0,05 do 0,125 m3</t>
  </si>
  <si>
    <t>183101115R00</t>
  </si>
  <si>
    <t>objem přes 0,125 do 0,4 m3</t>
  </si>
  <si>
    <t>183101321R00</t>
  </si>
  <si>
    <t>objem přes 0,4 do 1 m3</t>
  </si>
  <si>
    <t>183 21-1312</t>
  </si>
  <si>
    <t>Výsadba trvalek do připravené půdy se zalitím</t>
  </si>
  <si>
    <t>183 21-1313</t>
  </si>
  <si>
    <t>Výsadba cibulí do připravené půdy se zalitím</t>
  </si>
  <si>
    <t>184102111R00</t>
  </si>
  <si>
    <t xml:space="preserve">průměr přes 100 do 200 mm, v rovině nebo na svahu do 1:5,  </t>
  </si>
  <si>
    <t>184102114R00</t>
  </si>
  <si>
    <t xml:space="preserve">průměr přes 400 do 500 mm, v rovině nebo na svahu do 1:5,  </t>
  </si>
  <si>
    <t>184102115R00</t>
  </si>
  <si>
    <t xml:space="preserve">průměr přes 500 do 600 mm, v rovině nebo na svahu do 1:5,  </t>
  </si>
  <si>
    <t>184102117R00</t>
  </si>
  <si>
    <t>Výsadba dřevin s balem do předem vyhloubené jamky se zalitím do 1000 mm</t>
  </si>
  <si>
    <t>185 80-2113R05</t>
  </si>
  <si>
    <t>Aplikace hydrogelu, vč. zapravení</t>
  </si>
  <si>
    <t>kg</t>
  </si>
  <si>
    <t>30g/m2</t>
  </si>
  <si>
    <t>30g/m2 : 23,31</t>
  </si>
  <si>
    <t>184 21-5413</t>
  </si>
  <si>
    <t>Zhotovení závlahové mísy dřevin D přes 1,0 m v rovině nebo na svahu do 1:5</t>
  </si>
  <si>
    <t>5 stromů v trávníku</t>
  </si>
  <si>
    <t>184501141</t>
  </si>
  <si>
    <t>Zhotovení obalu z rákosové nebo kokosové rohože v rovině a svahu do 1:5</t>
  </si>
  <si>
    <t>1,5 m2/strom</t>
  </si>
  <si>
    <t>184 21-5113</t>
  </si>
  <si>
    <t>Ukotvení dřeviny jedním kůlem přes 2 do 3m</t>
  </si>
  <si>
    <t>vícekmeny</t>
  </si>
  <si>
    <t>184 21-5133</t>
  </si>
  <si>
    <t>Ukotvení kmene dřevin třemi kůly D do 0,1 m délky do 3 m</t>
  </si>
  <si>
    <t>184 21-5211</t>
  </si>
  <si>
    <t>Podzemní ukotvení kmene dřevin do volné zeminy tř. 1 až 4 obvodu kmene do 250 mm</t>
  </si>
  <si>
    <t>183106614</t>
  </si>
  <si>
    <t>Ochrana stromu protikořenovou clonou v rovině nebo na svahu do 1:5 hloubky do 1400 mm</t>
  </si>
  <si>
    <t>183106611</t>
  </si>
  <si>
    <t>Ochrana stromu protikořenovou clonou v rovině nebo na svahu do 1:5 hloubky do 500 mm</t>
  </si>
  <si>
    <t>u javoru v dlažbě</t>
  </si>
  <si>
    <t>R022020a</t>
  </si>
  <si>
    <t>Instalace systému pro zalívání a provzdušňování stromu</t>
  </si>
  <si>
    <t>184 85-2322</t>
  </si>
  <si>
    <t>Řez stromu výchovný alejových stromů výšky přes 4 do 6 m</t>
  </si>
  <si>
    <t>R062020a</t>
  </si>
  <si>
    <t>Odpíchnutí okrajů</t>
  </si>
  <si>
    <t>bm</t>
  </si>
  <si>
    <t>184 91-1421</t>
  </si>
  <si>
    <t>Mulčování rostlin kůrou tl. do 0,1 m v rovině a svahu do 1:5</t>
  </si>
  <si>
    <t>184 91-1161</t>
  </si>
  <si>
    <t>Mulčování záhonů kačírkem tl. vrstvy do 0,1 m v rovině a svahu do 1:5</t>
  </si>
  <si>
    <t>185 80-4312</t>
  </si>
  <si>
    <t>Zalití rostlin vodou plochy přes 20 m2</t>
  </si>
  <si>
    <t>185 85-1211</t>
  </si>
  <si>
    <t>Shrabání listí v rovině nebo na svahu</t>
  </si>
  <si>
    <t>185804211R00</t>
  </si>
  <si>
    <t>záhon květin</t>
  </si>
  <si>
    <t>202002002R</t>
  </si>
  <si>
    <t>Hydrogel</t>
  </si>
  <si>
    <t>663,5*30g</t>
  </si>
  <si>
    <t>202002004R</t>
  </si>
  <si>
    <t>Rašelina</t>
  </si>
  <si>
    <t>5 l rašeliny ke každé hortenzii</t>
  </si>
  <si>
    <t>10391100R</t>
  </si>
  <si>
    <t>kůra mulčovací; balení volně loženo</t>
  </si>
  <si>
    <t>202002006R</t>
  </si>
  <si>
    <t>Drcené kamenivo 8/16, světlé (viz. kruhový objezd), vč. dopravy</t>
  </si>
  <si>
    <t>=92*0,07*1,8</t>
  </si>
  <si>
    <t>202002007R</t>
  </si>
  <si>
    <t>Rákosová rohož</t>
  </si>
  <si>
    <t>202002008R</t>
  </si>
  <si>
    <t>kůl 3 m</t>
  </si>
  <si>
    <t>202002009R</t>
  </si>
  <si>
    <t>podzemní kotvící systém za zemní bal pro obvod kmene do 25 cm</t>
  </si>
  <si>
    <t>202002010R</t>
  </si>
  <si>
    <t>Protikořenová bariéra 2mm/1,5m</t>
  </si>
  <si>
    <t>202002011R</t>
  </si>
  <si>
    <t>Protikořenové panely usměrňující růst kořenů, délka 8,4 bm hloubka 0,45 m</t>
  </si>
  <si>
    <t>202002012R</t>
  </si>
  <si>
    <t>Systém pro provzdušnění a zalévání stromu – systém pro o 80mm</t>
  </si>
  <si>
    <t>202002013R</t>
  </si>
  <si>
    <t>Perforovaná hadice o 80mm</t>
  </si>
  <si>
    <t>202002014R</t>
  </si>
  <si>
    <t>ROSTLINNÝ MATERIÁL-viz samostatný soupis</t>
  </si>
  <si>
    <t>202002015R</t>
  </si>
  <si>
    <t>Ztratné za rostliny</t>
  </si>
  <si>
    <t>3 %</t>
  </si>
  <si>
    <t>183403113R00</t>
  </si>
  <si>
    <t>frézováním, v rovině nebo na svahu 1:5</t>
  </si>
  <si>
    <t>opakování 2x : 1846</t>
  </si>
  <si>
    <t>provedeno 2x</t>
  </si>
  <si>
    <t>počet opakování 1x : 1846</t>
  </si>
  <si>
    <t>Odkaz na mn. položky pořadí 70 : 1846,00000</t>
  </si>
  <si>
    <t>181451131</t>
  </si>
  <si>
    <t>Založení parkového trávníku výsevem plochy přes 1000 m2 v rovině a ve svahu do 1:5</t>
  </si>
  <si>
    <t>počet opakování15x</t>
  </si>
  <si>
    <t>0,015*923*7</t>
  </si>
  <si>
    <t>183403161R00</t>
  </si>
  <si>
    <t>válením, v rovině nebo na svahu 1:5</t>
  </si>
  <si>
    <t>111 15-1121</t>
  </si>
  <si>
    <t>Pokosení trávníku parkového plochy do 1000 m2 s odvozem do 20 km v rovině a svahu do 1:5</t>
  </si>
  <si>
    <t>počet opakování 3x</t>
  </si>
  <si>
    <t>opakování 2x : 2769</t>
  </si>
  <si>
    <t>185802113R00</t>
  </si>
  <si>
    <t>umělým hnojivem naširoko, v rovině nebo na svahu do 1:5</t>
  </si>
  <si>
    <t>202002016R</t>
  </si>
  <si>
    <t>travní osivo</t>
  </si>
  <si>
    <t>specifikace viz technická zpráva</t>
  </si>
  <si>
    <t>202002017R</t>
  </si>
  <si>
    <t>Trávníkové hnojivo průmyslové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</si>
  <si>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</si>
  <si>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</si>
  <si>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</si>
  <si>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D 1.5.3 : (1,55+0,65)/2*(53,45+39,23)</t>
  </si>
  <si>
    <t>132201219R00</t>
  </si>
  <si>
    <t xml:space="preserve">Hloubení rýh šířky přes 60 do 200 cm příplatek za lepivost, v hornině 3,  </t>
  </si>
  <si>
    <t>D 1.5.3 10% : ((1,55+0,65)/2*(53,45+39,23))*0,1</t>
  </si>
  <si>
    <t>po suchu, bez ohledu na druh dopravního prostředku, bez naložení výkopku, avšak se složením bez rozhrnutí,</t>
  </si>
  <si>
    <t>D 1.5.3 na mezideponii použije se do obsypů : (1,55+0,65)/2*(53,45+39,23)</t>
  </si>
  <si>
    <t>D 1.5.3 : (45,6+36,4)*0,5</t>
  </si>
  <si>
    <t>167101101R00</t>
  </si>
  <si>
    <t>Nakládání, skládání, překládání neulehlého výkopku nakládání výkopku_x000D_
 do 100 m3, z horniny 1 až 4</t>
  </si>
  <si>
    <t>Odkaz na mn. položky pořadí 1 : 101,94800</t>
  </si>
  <si>
    <t>271531113R00</t>
  </si>
  <si>
    <t>Polštáře zhutněné pod základy kamenivo hrubé, drcené, frakce 16 - 32 mm</t>
  </si>
  <si>
    <t>800-2</t>
  </si>
  <si>
    <t>D 1.5.1-1.5.19 : 0,8*0,15*(53,45+39,23)</t>
  </si>
  <si>
    <t>274272150RT4</t>
  </si>
  <si>
    <t>Zdivo základové z bednicích tvárnic tloušťky 400 mm, výplň betonem C 20/25</t>
  </si>
  <si>
    <t>801-1</t>
  </si>
  <si>
    <t>s výplní betonem, bez výztuže,</t>
  </si>
  <si>
    <t>D 1.5.1-1.5.19 jižní pas : 35,1</t>
  </si>
  <si>
    <t>severní pas : 27,9</t>
  </si>
  <si>
    <t>275313621R00</t>
  </si>
  <si>
    <t>Beton základových patek prostý třídy C 20/25</t>
  </si>
  <si>
    <t>D 1.5.1-1.5.19 patka rozvaděč : 0,45</t>
  </si>
  <si>
    <t>311321826R00</t>
  </si>
  <si>
    <t>Beton nadzákladových zdí železový pohledový třídy PB 2 v přírodní barvě drtí a přísad z betonu třídy C 30/37</t>
  </si>
  <si>
    <t>nosných, výplňových, obkladových, půdních, štítových, poprsních apod. (bez výztuže), s pomocným lešením o výšce podlahy do 1900 mm a pro zatížení 1,5 kPa,</t>
  </si>
  <si>
    <t>D 1.5.1-1.5.19 jižní zídka : 10,25</t>
  </si>
  <si>
    <t>severní zídka : 6,19</t>
  </si>
  <si>
    <t>311351805R00</t>
  </si>
  <si>
    <t>Bednění nadzákladových zdí oboustranné za každou stranu pro beton pohledový,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</si>
  <si>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</si>
  <si>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D 1.5.3 jižní opěrná stěna : 51,23*2</t>
  </si>
  <si>
    <t>severní opěrná stěna : 30,96*2</t>
  </si>
  <si>
    <t>311351806R00</t>
  </si>
  <si>
    <t>Bednění nadzákladových zdí oboustranné za každou stranu pro beton pohledový, odstranění</t>
  </si>
  <si>
    <t>Odkaz na mn. položky pořadí 11 : 164,38000</t>
  </si>
  <si>
    <t>327351219R00</t>
  </si>
  <si>
    <t>Bednění zdí a valů svislých i skloněných výšky do 20 m příplatek k ceně_x000D_
 za zakřivení zdí o poloměru do 20 m</t>
  </si>
  <si>
    <t>801-5</t>
  </si>
  <si>
    <t>327361005R00</t>
  </si>
  <si>
    <t>Výztuž zdí a valů z oceli BSt 500 S, průměru do 12 mm</t>
  </si>
  <si>
    <t>D 1.5.1-1.5.19 jižní zídka : 0,4056</t>
  </si>
  <si>
    <t>severní zídka : 0,2968</t>
  </si>
  <si>
    <t>901R</t>
  </si>
  <si>
    <t>dílenská projektová dokumentace výkresů výztuže</t>
  </si>
  <si>
    <t>951</t>
  </si>
  <si>
    <t>Betonové kostky 40x40x40cm dodávka a montáž dle popisu a specifikace v PD</t>
  </si>
  <si>
    <t>1.5.1-1.5.19 : 8</t>
  </si>
  <si>
    <t>952aK</t>
  </si>
  <si>
    <t>Koš na tříděný odpad -dodávka a montáž dle popisu a specifikace PD</t>
  </si>
  <si>
    <t>plášť koše je tvořen ocelovým pláštěm krytým nástřikem práškového vypalovacího laku.</t>
  </si>
  <si>
    <t>vnitřní nádoby z pozinkovaného plechu o objemu 3 x 65 l</t>
  </si>
  <si>
    <t xml:space="preserve"> 1.5.1-1.5.19 : 1</t>
  </si>
  <si>
    <t>952bK</t>
  </si>
  <si>
    <t>Koš na směsný odpad -dodávka a montáž dle popisu a specifikace PD</t>
  </si>
  <si>
    <t>Hmotnost:35 kg</t>
  </si>
  <si>
    <t>Výška:1200 mm</t>
  </si>
  <si>
    <t>Objem 40 l</t>
  </si>
  <si>
    <t>Úprava kovu:vypalovaná barva nebo žárový zinek</t>
  </si>
  <si>
    <t>Rozměry koše:390 x 390 mm</t>
  </si>
  <si>
    <t>1.5.1-1.5.19 : 1</t>
  </si>
  <si>
    <t>954S</t>
  </si>
  <si>
    <t>Stojan na kola-řazení stojánů vedle sebe vhodný pro všechny druhy jízdních kol-dodávka a montáž</t>
  </si>
  <si>
    <t>Kotvení k zemi pomoci připravených otvorů nebo betonováním.</t>
  </si>
  <si>
    <t>Hmotnost:25 kg</t>
  </si>
  <si>
    <t>Výška:1000 mm</t>
  </si>
  <si>
    <t>Konstrukce:plochá ocel 60x8 mm, jekl 60 x 60 mm</t>
  </si>
  <si>
    <t>1.5.1-1.5.19 před školou : 6</t>
  </si>
  <si>
    <t>956L</t>
  </si>
  <si>
    <t>Lavička oblouková proměnné šířky 0,36m-X dodávka a motáž dle popisu a specifikace v PD</t>
  </si>
  <si>
    <t>dřevěné latě 140x20</t>
  </si>
  <si>
    <t>nerezová pásovina 75x3,zabroušená hrana,plynule ohýbaná</t>
  </si>
  <si>
    <t>podložka</t>
  </si>
  <si>
    <t>JAKL50x60 zabetonovaný trn pro nasazení laviček</t>
  </si>
  <si>
    <t>JAKL L 60x60 stříhaný, ohýbaný</t>
  </si>
  <si>
    <t>1.5.1-1.5.19 : 7,571+5,616</t>
  </si>
  <si>
    <t>6,383+10,116</t>
  </si>
  <si>
    <t>956Lb</t>
  </si>
  <si>
    <t>Lavička oblouková proměnné šířky 1,8m-0,558 dodávka a motáž dle popisu a specifikace v PD</t>
  </si>
  <si>
    <t>1.5.1-1.5.19 : 8,793</t>
  </si>
  <si>
    <t>956Lc</t>
  </si>
  <si>
    <t>Lavička oblouková šířky 0,65m dodávka a motáž dle popisu a specifikace v PD</t>
  </si>
  <si>
    <t>1.5.1-1.5.19 : 4,183</t>
  </si>
  <si>
    <t>957T</t>
  </si>
  <si>
    <t>trojnožka mlhoviště stanoviště kamery-dodávka a montáž dle popisu a specifikace PD</t>
  </si>
  <si>
    <t>959K</t>
  </si>
  <si>
    <t>Výklenek pro koš-dodávka a montáž dle popisu a specifikace PD</t>
  </si>
  <si>
    <t>960</t>
  </si>
  <si>
    <t>odstranění dvou odpadkových košů včetně odvozu a ekologické likvidace</t>
  </si>
  <si>
    <t>1.5.1-1.5.19 : 2</t>
  </si>
  <si>
    <t>998152121R00</t>
  </si>
  <si>
    <t>Přesun hmot pro oplocení a objekty zvláštní,monol. vodorovně do 50 m výšky do 3 m</t>
  </si>
  <si>
    <t>na novostavbách a změnách objektů pro oplocení (815 2 JKSo), objekty zvláštní pro chov živočichů (815 3 JKSO), objekty pozemní různé (815 9 JKSO)</t>
  </si>
  <si>
    <t>se svislou nosnou konstrukcí monolitickou betonovou tyčovou nebo plošnou ( KMCH 2 a 3 - JKSO šesté místo)</t>
  </si>
  <si>
    <t>Odpadkový koš Railo je elegantní koš moderního tvaru z masivním ocelovým pláštěm. V ocelovém těle ze stříškou z vyjímatelnou nádobu s pozinkovaného plechu.</t>
  </si>
  <si>
    <t>5551</t>
  </si>
  <si>
    <t>Venkovní IP kamera</t>
  </si>
  <si>
    <t>úhel záběru 360°, 4x2Mpix senzor při 25 snímcích, montáž pro libovolnou kameru Q60-E , Funkce natočení do místa výběru</t>
  </si>
  <si>
    <t>5552</t>
  </si>
  <si>
    <t>Kit for making a standalone installation, without an Series camera inside</t>
  </si>
  <si>
    <t>5553</t>
  </si>
  <si>
    <t>Konzole na zeď nebo sloup pro otočné kamery</t>
  </si>
  <si>
    <t>5554</t>
  </si>
  <si>
    <t>PoE+ (802.3af) napáječ 30W, 1-port, vnitřní použití.</t>
  </si>
  <si>
    <t>5a</t>
  </si>
  <si>
    <t>Patch kabel RJ45/RJ45/s, Cat.6 1 m</t>
  </si>
  <si>
    <t>5b</t>
  </si>
  <si>
    <t>Konekor RJ45 Cat.6A</t>
  </si>
  <si>
    <t>5c</t>
  </si>
  <si>
    <t>FTP kabel Cat.6a</t>
  </si>
  <si>
    <t>5d</t>
  </si>
  <si>
    <t>PVC lišta 40/20 bílá včetně víka</t>
  </si>
  <si>
    <t>5e</t>
  </si>
  <si>
    <t>PVC lišta 70/40 bílá včetně víka</t>
  </si>
  <si>
    <t>5f</t>
  </si>
  <si>
    <t>Trubka FX 25</t>
  </si>
  <si>
    <t>5g</t>
  </si>
  <si>
    <t>OV-1U;opt.vana bez čela, 1U s výsuvným šuplíkem, černá včetně čela</t>
  </si>
  <si>
    <t>5h</t>
  </si>
  <si>
    <t>PT9/1/ST Optický pigtailST 9/125 Singlemode</t>
  </si>
  <si>
    <t>5i</t>
  </si>
  <si>
    <t>ochrana sváru</t>
  </si>
  <si>
    <t>5j</t>
  </si>
  <si>
    <t>Provedení sváru včetně proměření a vys. měř.prot.</t>
  </si>
  <si>
    <t>5k</t>
  </si>
  <si>
    <t>Optická kazeta pro 12 svárů</t>
  </si>
  <si>
    <t>5l</t>
  </si>
  <si>
    <t>Adaptér ST konektory do opt.vany</t>
  </si>
  <si>
    <t>5m</t>
  </si>
  <si>
    <t>Patch kabel LC - ST Duplex 9/125 OS2 2m</t>
  </si>
  <si>
    <t>5n</t>
  </si>
  <si>
    <t>Patch kabel LC - ST Duplex 62,5/125 OM1 1m</t>
  </si>
  <si>
    <t>5o</t>
  </si>
  <si>
    <t>Optický kabel univerzální 8 vl. 9/125 OS2 LSOH - J/A-V(ZN)BH</t>
  </si>
  <si>
    <t>5p</t>
  </si>
  <si>
    <t>Rozvaděč termoizolovaný LC-07 15U 700x400</t>
  </si>
  <si>
    <t>RAL7035 s vent. levá bočnice LC-07-15U-74-25002-0L-G</t>
  </si>
  <si>
    <t>5q</t>
  </si>
  <si>
    <t>Termostatická jednotka 1U bimetalová pro chlazení RAL 7035 do 19" lišt, BTR-10-C-G</t>
  </si>
  <si>
    <t>5r</t>
  </si>
  <si>
    <t>Podstavec rozvaděče LC-07+ 600x700x400</t>
  </si>
  <si>
    <t>5s</t>
  </si>
  <si>
    <t>Police 19'perforovaná 1U/250mm, max.nosnost 50kg,integrované podpěry</t>
  </si>
  <si>
    <t>6a</t>
  </si>
  <si>
    <t>Router RB760iGS hEX S</t>
  </si>
  <si>
    <t>6b</t>
  </si>
  <si>
    <t>Switch 8 x SFP 1,2G, 2 x podr</t>
  </si>
  <si>
    <t>6c</t>
  </si>
  <si>
    <t>SFP transceiver 1,25Gbps,1000BASE-LX, SM,40km, 1310nm, LC duplex, 0 až 70°C, 3,3V, Cisco kompatibil</t>
  </si>
  <si>
    <t>6d</t>
  </si>
  <si>
    <t>SFP WDM transceiver 1,25Gbps,1000BASE-SX-BX,MM,550m (50 i 62,5/125 MM),TX 1310nm, LC simplex,do páru</t>
  </si>
  <si>
    <t>6e</t>
  </si>
  <si>
    <t>SFP WDM transceiver 1,25Gbps,1000BASE-SX-BX,MM,550m (50 i 62,5/125 MM),TX 1550nm, LC simplex,do páru</t>
  </si>
  <si>
    <t>6f</t>
  </si>
  <si>
    <t>UPS 2200VA/1320W, české zásuvky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</si>
</sst>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0" fontId="21" fillId="0" borderId="0" xfId="0" applyNumberFormat="1" applyFont="1" applyAlignment="1">
      <alignment wrapText="1"/>
    </xf>
    <xf numFmtId="0" fontId="16" fillId="0" borderId="18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0" fontId="18" fillId="0" borderId="18" xfId="0" applyNumberFormat="1" applyFont="1" applyBorder="1" applyAlignment="1">
      <alignment horizontal="left" vertical="top" wrapText="1"/>
    </xf>
    <xf numFmtId="164" fontId="19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A30" sqref="AA30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2" t="s">
        <v>39</v>
      </c>
      <c r="B2" s="72"/>
      <c r="C2" s="72"/>
      <c r="D2" s="72"/>
      <c r="E2" s="72"/>
      <c r="F2" s="72"/>
      <c r="G2" s="72"/>
    </row>
  </sheetData>
  <sheetProtection algorithmName="SHA-512" hashValue="NOlp2aZ3GGlPW0i2Y9Kbo3K2rSLh/KL8NEhbyRJKiBwXKMO+UeO/ACpVLu7L1ZCUM7+/7uvEz/0eZxPBlu6WJg==" saltValue="WlMQVPxr/TVdbWRORJbra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5CCB-6D8F-4108-B7CC-74C4E11A29C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72</v>
      </c>
      <c r="C3" s="199" t="s">
        <v>73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62</v>
      </c>
      <c r="C4" s="202" t="s">
        <v>75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120</v>
      </c>
      <c r="C8" s="237" t="s">
        <v>121</v>
      </c>
      <c r="D8" s="223"/>
      <c r="E8" s="224"/>
      <c r="F8" s="225"/>
      <c r="G8" s="225">
        <f>SUMIF(AG9:AG17,"&lt;&gt;NOR",G9:G17)</f>
        <v>0</v>
      </c>
      <c r="H8" s="225"/>
      <c r="I8" s="225">
        <f>SUM(I9:I17)</f>
        <v>0</v>
      </c>
      <c r="J8" s="225"/>
      <c r="K8" s="225">
        <f>SUM(K9:K17)</f>
        <v>0</v>
      </c>
      <c r="L8" s="225"/>
      <c r="M8" s="225">
        <f>SUM(M9:M17)</f>
        <v>0</v>
      </c>
      <c r="N8" s="225"/>
      <c r="O8" s="225">
        <f>SUM(O9:O17)</f>
        <v>0</v>
      </c>
      <c r="P8" s="225"/>
      <c r="Q8" s="225">
        <f>SUM(Q9:Q17)</f>
        <v>0</v>
      </c>
      <c r="R8" s="225"/>
      <c r="S8" s="225"/>
      <c r="T8" s="226"/>
      <c r="U8" s="220"/>
      <c r="V8" s="220">
        <f>SUM(V9:V17)</f>
        <v>0</v>
      </c>
      <c r="W8" s="220"/>
      <c r="X8" s="220"/>
      <c r="AG8" t="s">
        <v>157</v>
      </c>
    </row>
    <row r="9" spans="1:60" outlineLevel="1" x14ac:dyDescent="0.2">
      <c r="A9" s="227">
        <v>1</v>
      </c>
      <c r="B9" s="228" t="s">
        <v>843</v>
      </c>
      <c r="C9" s="238" t="s">
        <v>844</v>
      </c>
      <c r="D9" s="229" t="s">
        <v>337</v>
      </c>
      <c r="E9" s="230">
        <v>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172</v>
      </c>
      <c r="T9" s="233" t="s">
        <v>162</v>
      </c>
      <c r="U9" s="219">
        <v>0</v>
      </c>
      <c r="V9" s="219">
        <f>ROUND(E9*U9,2)</f>
        <v>0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184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6" t="s">
        <v>845</v>
      </c>
      <c r="D10" s="251"/>
      <c r="E10" s="251"/>
      <c r="F10" s="251"/>
      <c r="G10" s="251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223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49" t="str">
        <f>C10</f>
        <v>úhel záběru 360°, 4x2Mpix senzor při 25 snímcích, montáž pro libovolnou kameru Q60-E , Funkce natočení do místa výběru</v>
      </c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5"/>
      <c r="D11" s="234"/>
      <c r="E11" s="234"/>
      <c r="F11" s="234"/>
      <c r="G11" s="234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165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>
        <v>2</v>
      </c>
      <c r="B12" s="228" t="s">
        <v>846</v>
      </c>
      <c r="C12" s="238" t="s">
        <v>847</v>
      </c>
      <c r="D12" s="229" t="s">
        <v>337</v>
      </c>
      <c r="E12" s="230">
        <v>1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172</v>
      </c>
      <c r="T12" s="233" t="s">
        <v>162</v>
      </c>
      <c r="U12" s="219">
        <v>0</v>
      </c>
      <c r="V12" s="219">
        <f>ROUND(E12*U12,2)</f>
        <v>0</v>
      </c>
      <c r="W12" s="219"/>
      <c r="X12" s="219" t="s">
        <v>183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184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39"/>
      <c r="D13" s="235"/>
      <c r="E13" s="235"/>
      <c r="F13" s="235"/>
      <c r="G13" s="235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165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7">
        <v>3</v>
      </c>
      <c r="B14" s="228" t="s">
        <v>848</v>
      </c>
      <c r="C14" s="238" t="s">
        <v>849</v>
      </c>
      <c r="D14" s="229" t="s">
        <v>337</v>
      </c>
      <c r="E14" s="230">
        <v>1</v>
      </c>
      <c r="F14" s="231"/>
      <c r="G14" s="232">
        <f>ROUND(E14*F14,2)</f>
        <v>0</v>
      </c>
      <c r="H14" s="231"/>
      <c r="I14" s="232">
        <f>ROUND(E14*H14,2)</f>
        <v>0</v>
      </c>
      <c r="J14" s="231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172</v>
      </c>
      <c r="T14" s="233" t="s">
        <v>162</v>
      </c>
      <c r="U14" s="219">
        <v>0</v>
      </c>
      <c r="V14" s="219">
        <f>ROUND(E14*U14,2)</f>
        <v>0</v>
      </c>
      <c r="W14" s="219"/>
      <c r="X14" s="219" t="s">
        <v>183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184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39"/>
      <c r="D15" s="235"/>
      <c r="E15" s="235"/>
      <c r="F15" s="235"/>
      <c r="G15" s="235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165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7">
        <v>4</v>
      </c>
      <c r="B16" s="228" t="s">
        <v>850</v>
      </c>
      <c r="C16" s="238" t="s">
        <v>851</v>
      </c>
      <c r="D16" s="229" t="s">
        <v>337</v>
      </c>
      <c r="E16" s="230">
        <v>1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172</v>
      </c>
      <c r="T16" s="233" t="s">
        <v>162</v>
      </c>
      <c r="U16" s="219">
        <v>0</v>
      </c>
      <c r="V16" s="219">
        <f>ROUND(E16*U16,2)</f>
        <v>0</v>
      </c>
      <c r="W16" s="219"/>
      <c r="X16" s="219" t="s">
        <v>183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184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39"/>
      <c r="D17" s="235"/>
      <c r="E17" s="235"/>
      <c r="F17" s="235"/>
      <c r="G17" s="235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1" t="s">
        <v>156</v>
      </c>
      <c r="B18" s="222" t="s">
        <v>122</v>
      </c>
      <c r="C18" s="237" t="s">
        <v>123</v>
      </c>
      <c r="D18" s="223"/>
      <c r="E18" s="224"/>
      <c r="F18" s="225"/>
      <c r="G18" s="225">
        <f>SUMIF(AG19:AG57,"&lt;&gt;NOR",G19:G57)</f>
        <v>0</v>
      </c>
      <c r="H18" s="225"/>
      <c r="I18" s="225">
        <f>SUM(I19:I57)</f>
        <v>0</v>
      </c>
      <c r="J18" s="225"/>
      <c r="K18" s="225">
        <f>SUM(K19:K57)</f>
        <v>0</v>
      </c>
      <c r="L18" s="225"/>
      <c r="M18" s="225">
        <f>SUM(M19:M57)</f>
        <v>0</v>
      </c>
      <c r="N18" s="225"/>
      <c r="O18" s="225">
        <f>SUM(O19:O57)</f>
        <v>0</v>
      </c>
      <c r="P18" s="225"/>
      <c r="Q18" s="225">
        <f>SUM(Q19:Q57)</f>
        <v>0</v>
      </c>
      <c r="R18" s="225"/>
      <c r="S18" s="225"/>
      <c r="T18" s="226"/>
      <c r="U18" s="220"/>
      <c r="V18" s="220">
        <f>SUM(V19:V57)</f>
        <v>0</v>
      </c>
      <c r="W18" s="220"/>
      <c r="X18" s="220"/>
      <c r="AG18" t="s">
        <v>157</v>
      </c>
    </row>
    <row r="19" spans="1:60" outlineLevel="1" x14ac:dyDescent="0.2">
      <c r="A19" s="227">
        <v>5</v>
      </c>
      <c r="B19" s="228" t="s">
        <v>852</v>
      </c>
      <c r="C19" s="238" t="s">
        <v>853</v>
      </c>
      <c r="D19" s="229" t="s">
        <v>337</v>
      </c>
      <c r="E19" s="230">
        <v>1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172</v>
      </c>
      <c r="T19" s="233" t="s">
        <v>162</v>
      </c>
      <c r="U19" s="219">
        <v>0</v>
      </c>
      <c r="V19" s="219">
        <f>ROUND(E19*U19,2)</f>
        <v>0</v>
      </c>
      <c r="W19" s="219"/>
      <c r="X19" s="219" t="s">
        <v>183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184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39"/>
      <c r="D20" s="235"/>
      <c r="E20" s="235"/>
      <c r="F20" s="235"/>
      <c r="G20" s="235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165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7">
        <v>6</v>
      </c>
      <c r="B21" s="228" t="s">
        <v>854</v>
      </c>
      <c r="C21" s="238" t="s">
        <v>855</v>
      </c>
      <c r="D21" s="229" t="s">
        <v>337</v>
      </c>
      <c r="E21" s="230">
        <v>4</v>
      </c>
      <c r="F21" s="231"/>
      <c r="G21" s="232">
        <f>ROUND(E21*F21,2)</f>
        <v>0</v>
      </c>
      <c r="H21" s="231"/>
      <c r="I21" s="232">
        <f>ROUND(E21*H21,2)</f>
        <v>0</v>
      </c>
      <c r="J21" s="231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/>
      <c r="S21" s="232" t="s">
        <v>172</v>
      </c>
      <c r="T21" s="233" t="s">
        <v>162</v>
      </c>
      <c r="U21" s="219">
        <v>0</v>
      </c>
      <c r="V21" s="219">
        <f>ROUND(E21*U21,2)</f>
        <v>0</v>
      </c>
      <c r="W21" s="219"/>
      <c r="X21" s="219" t="s">
        <v>183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184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39"/>
      <c r="D22" s="235"/>
      <c r="E22" s="235"/>
      <c r="F22" s="235"/>
      <c r="G22" s="235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165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7">
        <v>7</v>
      </c>
      <c r="B23" s="228" t="s">
        <v>856</v>
      </c>
      <c r="C23" s="238" t="s">
        <v>857</v>
      </c>
      <c r="D23" s="229" t="s">
        <v>330</v>
      </c>
      <c r="E23" s="230">
        <v>100</v>
      </c>
      <c r="F23" s="231"/>
      <c r="G23" s="232">
        <f>ROUND(E23*F23,2)</f>
        <v>0</v>
      </c>
      <c r="H23" s="231"/>
      <c r="I23" s="232">
        <f>ROUND(E23*H23,2)</f>
        <v>0</v>
      </c>
      <c r="J23" s="231"/>
      <c r="K23" s="232">
        <f>ROUND(E23*J23,2)</f>
        <v>0</v>
      </c>
      <c r="L23" s="232">
        <v>21</v>
      </c>
      <c r="M23" s="232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2"/>
      <c r="S23" s="232" t="s">
        <v>172</v>
      </c>
      <c r="T23" s="233" t="s">
        <v>162</v>
      </c>
      <c r="U23" s="219">
        <v>0</v>
      </c>
      <c r="V23" s="219">
        <f>ROUND(E23*U23,2)</f>
        <v>0</v>
      </c>
      <c r="W23" s="219"/>
      <c r="X23" s="219" t="s">
        <v>183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184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39"/>
      <c r="D24" s="235"/>
      <c r="E24" s="235"/>
      <c r="F24" s="235"/>
      <c r="G24" s="235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165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7">
        <v>8</v>
      </c>
      <c r="B25" s="228" t="s">
        <v>858</v>
      </c>
      <c r="C25" s="238" t="s">
        <v>859</v>
      </c>
      <c r="D25" s="229" t="s">
        <v>330</v>
      </c>
      <c r="E25" s="230">
        <v>2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172</v>
      </c>
      <c r="T25" s="233" t="s">
        <v>162</v>
      </c>
      <c r="U25" s="219">
        <v>0</v>
      </c>
      <c r="V25" s="219">
        <f>ROUND(E25*U25,2)</f>
        <v>0</v>
      </c>
      <c r="W25" s="219"/>
      <c r="X25" s="219" t="s">
        <v>183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184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39"/>
      <c r="D26" s="235"/>
      <c r="E26" s="235"/>
      <c r="F26" s="235"/>
      <c r="G26" s="235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165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7">
        <v>9</v>
      </c>
      <c r="B27" s="228" t="s">
        <v>860</v>
      </c>
      <c r="C27" s="238" t="s">
        <v>861</v>
      </c>
      <c r="D27" s="229" t="s">
        <v>330</v>
      </c>
      <c r="E27" s="230">
        <v>18</v>
      </c>
      <c r="F27" s="231"/>
      <c r="G27" s="232">
        <f>ROUND(E27*F27,2)</f>
        <v>0</v>
      </c>
      <c r="H27" s="231"/>
      <c r="I27" s="232">
        <f>ROUND(E27*H27,2)</f>
        <v>0</v>
      </c>
      <c r="J27" s="231"/>
      <c r="K27" s="232">
        <f>ROUND(E27*J27,2)</f>
        <v>0</v>
      </c>
      <c r="L27" s="232">
        <v>21</v>
      </c>
      <c r="M27" s="232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2"/>
      <c r="S27" s="232" t="s">
        <v>172</v>
      </c>
      <c r="T27" s="233" t="s">
        <v>162</v>
      </c>
      <c r="U27" s="219">
        <v>0</v>
      </c>
      <c r="V27" s="219">
        <f>ROUND(E27*U27,2)</f>
        <v>0</v>
      </c>
      <c r="W27" s="219"/>
      <c r="X27" s="219" t="s">
        <v>183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184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39"/>
      <c r="D28" s="235"/>
      <c r="E28" s="235"/>
      <c r="F28" s="235"/>
      <c r="G28" s="235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165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7">
        <v>10</v>
      </c>
      <c r="B29" s="228" t="s">
        <v>862</v>
      </c>
      <c r="C29" s="238" t="s">
        <v>863</v>
      </c>
      <c r="D29" s="229" t="s">
        <v>330</v>
      </c>
      <c r="E29" s="230">
        <v>8</v>
      </c>
      <c r="F29" s="231"/>
      <c r="G29" s="232">
        <f>ROUND(E29*F29,2)</f>
        <v>0</v>
      </c>
      <c r="H29" s="231"/>
      <c r="I29" s="232">
        <f>ROUND(E29*H29,2)</f>
        <v>0</v>
      </c>
      <c r="J29" s="231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172</v>
      </c>
      <c r="T29" s="233" t="s">
        <v>162</v>
      </c>
      <c r="U29" s="219">
        <v>0</v>
      </c>
      <c r="V29" s="219">
        <f>ROUND(E29*U29,2)</f>
        <v>0</v>
      </c>
      <c r="W29" s="219"/>
      <c r="X29" s="219" t="s">
        <v>183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184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39"/>
      <c r="D30" s="235"/>
      <c r="E30" s="235"/>
      <c r="F30" s="235"/>
      <c r="G30" s="235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165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27">
        <v>11</v>
      </c>
      <c r="B31" s="228" t="s">
        <v>864</v>
      </c>
      <c r="C31" s="238" t="s">
        <v>865</v>
      </c>
      <c r="D31" s="229" t="s">
        <v>337</v>
      </c>
      <c r="E31" s="230">
        <v>2</v>
      </c>
      <c r="F31" s="231"/>
      <c r="G31" s="232">
        <f>ROUND(E31*F31,2)</f>
        <v>0</v>
      </c>
      <c r="H31" s="231"/>
      <c r="I31" s="232">
        <f>ROUND(E31*H31,2)</f>
        <v>0</v>
      </c>
      <c r="J31" s="231"/>
      <c r="K31" s="232">
        <f>ROUND(E31*J31,2)</f>
        <v>0</v>
      </c>
      <c r="L31" s="232">
        <v>21</v>
      </c>
      <c r="M31" s="232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2"/>
      <c r="S31" s="232" t="s">
        <v>172</v>
      </c>
      <c r="T31" s="233" t="s">
        <v>162</v>
      </c>
      <c r="U31" s="219">
        <v>0</v>
      </c>
      <c r="V31" s="219">
        <f>ROUND(E31*U31,2)</f>
        <v>0</v>
      </c>
      <c r="W31" s="219"/>
      <c r="X31" s="219" t="s">
        <v>183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184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39"/>
      <c r="D32" s="235"/>
      <c r="E32" s="235"/>
      <c r="F32" s="235"/>
      <c r="G32" s="235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165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27">
        <v>12</v>
      </c>
      <c r="B33" s="228" t="s">
        <v>866</v>
      </c>
      <c r="C33" s="238" t="s">
        <v>867</v>
      </c>
      <c r="D33" s="229" t="s">
        <v>337</v>
      </c>
      <c r="E33" s="230">
        <v>16</v>
      </c>
      <c r="F33" s="231"/>
      <c r="G33" s="232">
        <f>ROUND(E33*F33,2)</f>
        <v>0</v>
      </c>
      <c r="H33" s="231"/>
      <c r="I33" s="232">
        <f>ROUND(E33*H33,2)</f>
        <v>0</v>
      </c>
      <c r="J33" s="231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172</v>
      </c>
      <c r="T33" s="233" t="s">
        <v>162</v>
      </c>
      <c r="U33" s="219">
        <v>0</v>
      </c>
      <c r="V33" s="219">
        <f>ROUND(E33*U33,2)</f>
        <v>0</v>
      </c>
      <c r="W33" s="219"/>
      <c r="X33" s="219" t="s">
        <v>183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184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39"/>
      <c r="D34" s="235"/>
      <c r="E34" s="235"/>
      <c r="F34" s="235"/>
      <c r="G34" s="235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165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7">
        <v>13</v>
      </c>
      <c r="B35" s="228" t="s">
        <v>868</v>
      </c>
      <c r="C35" s="238" t="s">
        <v>869</v>
      </c>
      <c r="D35" s="229"/>
      <c r="E35" s="230">
        <v>16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172</v>
      </c>
      <c r="T35" s="233" t="s">
        <v>162</v>
      </c>
      <c r="U35" s="219">
        <v>0</v>
      </c>
      <c r="V35" s="219">
        <f>ROUND(E35*U35,2)</f>
        <v>0</v>
      </c>
      <c r="W35" s="219"/>
      <c r="X35" s="219" t="s">
        <v>183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184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39"/>
      <c r="D36" s="235"/>
      <c r="E36" s="235"/>
      <c r="F36" s="235"/>
      <c r="G36" s="235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165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27">
        <v>14</v>
      </c>
      <c r="B37" s="228" t="s">
        <v>870</v>
      </c>
      <c r="C37" s="238" t="s">
        <v>871</v>
      </c>
      <c r="D37" s="229" t="s">
        <v>337</v>
      </c>
      <c r="E37" s="230">
        <v>16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2"/>
      <c r="S37" s="232" t="s">
        <v>172</v>
      </c>
      <c r="T37" s="233" t="s">
        <v>162</v>
      </c>
      <c r="U37" s="219">
        <v>0</v>
      </c>
      <c r="V37" s="219">
        <f>ROUND(E37*U37,2)</f>
        <v>0</v>
      </c>
      <c r="W37" s="219"/>
      <c r="X37" s="219" t="s">
        <v>183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184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39"/>
      <c r="D38" s="235"/>
      <c r="E38" s="235"/>
      <c r="F38" s="235"/>
      <c r="G38" s="235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165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>
        <v>15</v>
      </c>
      <c r="B39" s="228" t="s">
        <v>872</v>
      </c>
      <c r="C39" s="238" t="s">
        <v>873</v>
      </c>
      <c r="D39" s="229" t="s">
        <v>337</v>
      </c>
      <c r="E39" s="230">
        <v>2</v>
      </c>
      <c r="F39" s="231"/>
      <c r="G39" s="232">
        <f>ROUND(E39*F39,2)</f>
        <v>0</v>
      </c>
      <c r="H39" s="231"/>
      <c r="I39" s="232">
        <f>ROUND(E39*H39,2)</f>
        <v>0</v>
      </c>
      <c r="J39" s="231"/>
      <c r="K39" s="232">
        <f>ROUND(E39*J39,2)</f>
        <v>0</v>
      </c>
      <c r="L39" s="232">
        <v>21</v>
      </c>
      <c r="M39" s="232">
        <f>G39*(1+L39/100)</f>
        <v>0</v>
      </c>
      <c r="N39" s="232">
        <v>0</v>
      </c>
      <c r="O39" s="232">
        <f>ROUND(E39*N39,2)</f>
        <v>0</v>
      </c>
      <c r="P39" s="232">
        <v>0</v>
      </c>
      <c r="Q39" s="232">
        <f>ROUND(E39*P39,2)</f>
        <v>0</v>
      </c>
      <c r="R39" s="232"/>
      <c r="S39" s="232" t="s">
        <v>172</v>
      </c>
      <c r="T39" s="233" t="s">
        <v>162</v>
      </c>
      <c r="U39" s="219">
        <v>0</v>
      </c>
      <c r="V39" s="219">
        <f>ROUND(E39*U39,2)</f>
        <v>0</v>
      </c>
      <c r="W39" s="219"/>
      <c r="X39" s="219" t="s">
        <v>183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184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39"/>
      <c r="D40" s="235"/>
      <c r="E40" s="235"/>
      <c r="F40" s="235"/>
      <c r="G40" s="235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16</v>
      </c>
      <c r="B41" s="228" t="s">
        <v>874</v>
      </c>
      <c r="C41" s="238" t="s">
        <v>875</v>
      </c>
      <c r="D41" s="229" t="s">
        <v>337</v>
      </c>
      <c r="E41" s="230">
        <v>16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172</v>
      </c>
      <c r="T41" s="233" t="s">
        <v>162</v>
      </c>
      <c r="U41" s="219">
        <v>0</v>
      </c>
      <c r="V41" s="219">
        <f>ROUND(E41*U41,2)</f>
        <v>0</v>
      </c>
      <c r="W41" s="219"/>
      <c r="X41" s="219" t="s">
        <v>183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184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39"/>
      <c r="D42" s="235"/>
      <c r="E42" s="235"/>
      <c r="F42" s="235"/>
      <c r="G42" s="235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165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27">
        <v>17</v>
      </c>
      <c r="B43" s="228" t="s">
        <v>876</v>
      </c>
      <c r="C43" s="238" t="s">
        <v>877</v>
      </c>
      <c r="D43" s="229" t="s">
        <v>337</v>
      </c>
      <c r="E43" s="230">
        <v>4</v>
      </c>
      <c r="F43" s="231"/>
      <c r="G43" s="232">
        <f>ROUND(E43*F43,2)</f>
        <v>0</v>
      </c>
      <c r="H43" s="231"/>
      <c r="I43" s="232">
        <f>ROUND(E43*H43,2)</f>
        <v>0</v>
      </c>
      <c r="J43" s="231"/>
      <c r="K43" s="232">
        <f>ROUND(E43*J43,2)</f>
        <v>0</v>
      </c>
      <c r="L43" s="232">
        <v>21</v>
      </c>
      <c r="M43" s="232">
        <f>G43*(1+L43/100)</f>
        <v>0</v>
      </c>
      <c r="N43" s="232">
        <v>0</v>
      </c>
      <c r="O43" s="232">
        <f>ROUND(E43*N43,2)</f>
        <v>0</v>
      </c>
      <c r="P43" s="232">
        <v>0</v>
      </c>
      <c r="Q43" s="232">
        <f>ROUND(E43*P43,2)</f>
        <v>0</v>
      </c>
      <c r="R43" s="232"/>
      <c r="S43" s="232" t="s">
        <v>172</v>
      </c>
      <c r="T43" s="233" t="s">
        <v>162</v>
      </c>
      <c r="U43" s="219">
        <v>0</v>
      </c>
      <c r="V43" s="219">
        <f>ROUND(E43*U43,2)</f>
        <v>0</v>
      </c>
      <c r="W43" s="219"/>
      <c r="X43" s="219" t="s">
        <v>183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184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39"/>
      <c r="D44" s="235"/>
      <c r="E44" s="235"/>
      <c r="F44" s="235"/>
      <c r="G44" s="235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165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7">
        <v>18</v>
      </c>
      <c r="B45" s="228" t="s">
        <v>878</v>
      </c>
      <c r="C45" s="238" t="s">
        <v>879</v>
      </c>
      <c r="D45" s="229" t="s">
        <v>337</v>
      </c>
      <c r="E45" s="230">
        <v>2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2"/>
      <c r="S45" s="232" t="s">
        <v>172</v>
      </c>
      <c r="T45" s="233" t="s">
        <v>162</v>
      </c>
      <c r="U45" s="219">
        <v>0</v>
      </c>
      <c r="V45" s="219">
        <f>ROUND(E45*U45,2)</f>
        <v>0</v>
      </c>
      <c r="W45" s="219"/>
      <c r="X45" s="219" t="s">
        <v>183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184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39"/>
      <c r="D46" s="235"/>
      <c r="E46" s="235"/>
      <c r="F46" s="235"/>
      <c r="G46" s="235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165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27">
        <v>19</v>
      </c>
      <c r="B47" s="228" t="s">
        <v>880</v>
      </c>
      <c r="C47" s="238" t="s">
        <v>881</v>
      </c>
      <c r="D47" s="229" t="s">
        <v>330</v>
      </c>
      <c r="E47" s="230">
        <v>50</v>
      </c>
      <c r="F47" s="231"/>
      <c r="G47" s="232">
        <f>ROUND(E47*F47,2)</f>
        <v>0</v>
      </c>
      <c r="H47" s="231"/>
      <c r="I47" s="232">
        <f>ROUND(E47*H47,2)</f>
        <v>0</v>
      </c>
      <c r="J47" s="231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172</v>
      </c>
      <c r="T47" s="233" t="s">
        <v>162</v>
      </c>
      <c r="U47" s="219">
        <v>0</v>
      </c>
      <c r="V47" s="219">
        <f>ROUND(E47*U47,2)</f>
        <v>0</v>
      </c>
      <c r="W47" s="219"/>
      <c r="X47" s="219" t="s">
        <v>183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184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39"/>
      <c r="D48" s="235"/>
      <c r="E48" s="235"/>
      <c r="F48" s="235"/>
      <c r="G48" s="235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165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7">
        <v>20</v>
      </c>
      <c r="B49" s="228" t="s">
        <v>882</v>
      </c>
      <c r="C49" s="238" t="s">
        <v>883</v>
      </c>
      <c r="D49" s="229" t="s">
        <v>337</v>
      </c>
      <c r="E49" s="230">
        <v>1</v>
      </c>
      <c r="F49" s="231"/>
      <c r="G49" s="232">
        <f>ROUND(E49*F49,2)</f>
        <v>0</v>
      </c>
      <c r="H49" s="231"/>
      <c r="I49" s="232">
        <f>ROUND(E49*H49,2)</f>
        <v>0</v>
      </c>
      <c r="J49" s="231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172</v>
      </c>
      <c r="T49" s="233" t="s">
        <v>162</v>
      </c>
      <c r="U49" s="219">
        <v>0</v>
      </c>
      <c r="V49" s="219">
        <f>ROUND(E49*U49,2)</f>
        <v>0</v>
      </c>
      <c r="W49" s="219"/>
      <c r="X49" s="219" t="s">
        <v>183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184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6" t="s">
        <v>884</v>
      </c>
      <c r="D50" s="251"/>
      <c r="E50" s="251"/>
      <c r="F50" s="251"/>
      <c r="G50" s="251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223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55"/>
      <c r="D51" s="234"/>
      <c r="E51" s="234"/>
      <c r="F51" s="234"/>
      <c r="G51" s="234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165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7">
        <v>21</v>
      </c>
      <c r="B52" s="228" t="s">
        <v>885</v>
      </c>
      <c r="C52" s="238" t="s">
        <v>886</v>
      </c>
      <c r="D52" s="229" t="s">
        <v>337</v>
      </c>
      <c r="E52" s="230">
        <v>1</v>
      </c>
      <c r="F52" s="231"/>
      <c r="G52" s="232">
        <f>ROUND(E52*F52,2)</f>
        <v>0</v>
      </c>
      <c r="H52" s="231"/>
      <c r="I52" s="232">
        <f>ROUND(E52*H52,2)</f>
        <v>0</v>
      </c>
      <c r="J52" s="231"/>
      <c r="K52" s="232">
        <f>ROUND(E52*J52,2)</f>
        <v>0</v>
      </c>
      <c r="L52" s="232">
        <v>21</v>
      </c>
      <c r="M52" s="232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2"/>
      <c r="S52" s="232" t="s">
        <v>172</v>
      </c>
      <c r="T52" s="233" t="s">
        <v>162</v>
      </c>
      <c r="U52" s="219">
        <v>0</v>
      </c>
      <c r="V52" s="219">
        <f>ROUND(E52*U52,2)</f>
        <v>0</v>
      </c>
      <c r="W52" s="219"/>
      <c r="X52" s="219" t="s">
        <v>183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184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39"/>
      <c r="D53" s="235"/>
      <c r="E53" s="235"/>
      <c r="F53" s="235"/>
      <c r="G53" s="235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165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>
        <v>22</v>
      </c>
      <c r="B54" s="228" t="s">
        <v>887</v>
      </c>
      <c r="C54" s="238" t="s">
        <v>888</v>
      </c>
      <c r="D54" s="229" t="s">
        <v>337</v>
      </c>
      <c r="E54" s="230">
        <v>1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172</v>
      </c>
      <c r="T54" s="233" t="s">
        <v>162</v>
      </c>
      <c r="U54" s="219">
        <v>0</v>
      </c>
      <c r="V54" s="219">
        <f>ROUND(E54*U54,2)</f>
        <v>0</v>
      </c>
      <c r="W54" s="219"/>
      <c r="X54" s="219" t="s">
        <v>183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184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39"/>
      <c r="D55" s="235"/>
      <c r="E55" s="235"/>
      <c r="F55" s="235"/>
      <c r="G55" s="235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165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>
        <v>23</v>
      </c>
      <c r="B56" s="228" t="s">
        <v>889</v>
      </c>
      <c r="C56" s="238" t="s">
        <v>890</v>
      </c>
      <c r="D56" s="229" t="s">
        <v>337</v>
      </c>
      <c r="E56" s="230">
        <v>1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172</v>
      </c>
      <c r="T56" s="233" t="s">
        <v>162</v>
      </c>
      <c r="U56" s="219">
        <v>0</v>
      </c>
      <c r="V56" s="219">
        <f>ROUND(E56*U56,2)</f>
        <v>0</v>
      </c>
      <c r="W56" s="219"/>
      <c r="X56" s="219" t="s">
        <v>183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184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39"/>
      <c r="D57" s="235"/>
      <c r="E57" s="235"/>
      <c r="F57" s="235"/>
      <c r="G57" s="235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165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x14ac:dyDescent="0.2">
      <c r="A58" s="221" t="s">
        <v>156</v>
      </c>
      <c r="B58" s="222" t="s">
        <v>124</v>
      </c>
      <c r="C58" s="237" t="s">
        <v>125</v>
      </c>
      <c r="D58" s="223"/>
      <c r="E58" s="224"/>
      <c r="F58" s="225"/>
      <c r="G58" s="225">
        <f>SUMIF(AG59:AG70,"&lt;&gt;NOR",G59:G70)</f>
        <v>0</v>
      </c>
      <c r="H58" s="225"/>
      <c r="I58" s="225">
        <f>SUM(I59:I70)</f>
        <v>0</v>
      </c>
      <c r="J58" s="225"/>
      <c r="K58" s="225">
        <f>SUM(K59:K70)</f>
        <v>0</v>
      </c>
      <c r="L58" s="225"/>
      <c r="M58" s="225">
        <f>SUM(M59:M70)</f>
        <v>0</v>
      </c>
      <c r="N58" s="225"/>
      <c r="O58" s="225">
        <f>SUM(O59:O70)</f>
        <v>0</v>
      </c>
      <c r="P58" s="225"/>
      <c r="Q58" s="225">
        <f>SUM(Q59:Q70)</f>
        <v>0</v>
      </c>
      <c r="R58" s="225"/>
      <c r="S58" s="225"/>
      <c r="T58" s="226"/>
      <c r="U58" s="220"/>
      <c r="V58" s="220">
        <f>SUM(V59:V70)</f>
        <v>0</v>
      </c>
      <c r="W58" s="220"/>
      <c r="X58" s="220"/>
      <c r="AG58" t="s">
        <v>157</v>
      </c>
    </row>
    <row r="59" spans="1:60" outlineLevel="1" x14ac:dyDescent="0.2">
      <c r="A59" s="227">
        <v>24</v>
      </c>
      <c r="B59" s="228" t="s">
        <v>891</v>
      </c>
      <c r="C59" s="238" t="s">
        <v>892</v>
      </c>
      <c r="D59" s="229" t="s">
        <v>337</v>
      </c>
      <c r="E59" s="230">
        <v>1</v>
      </c>
      <c r="F59" s="231"/>
      <c r="G59" s="232">
        <f>ROUND(E59*F59,2)</f>
        <v>0</v>
      </c>
      <c r="H59" s="231"/>
      <c r="I59" s="232">
        <f>ROUND(E59*H59,2)</f>
        <v>0</v>
      </c>
      <c r="J59" s="231"/>
      <c r="K59" s="232">
        <f>ROUND(E59*J59,2)</f>
        <v>0</v>
      </c>
      <c r="L59" s="232">
        <v>21</v>
      </c>
      <c r="M59" s="232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2"/>
      <c r="S59" s="232" t="s">
        <v>172</v>
      </c>
      <c r="T59" s="233" t="s">
        <v>162</v>
      </c>
      <c r="U59" s="219">
        <v>0</v>
      </c>
      <c r="V59" s="219">
        <f>ROUND(E59*U59,2)</f>
        <v>0</v>
      </c>
      <c r="W59" s="219"/>
      <c r="X59" s="219" t="s">
        <v>183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184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39"/>
      <c r="D60" s="235"/>
      <c r="E60" s="235"/>
      <c r="F60" s="235"/>
      <c r="G60" s="235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165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27">
        <v>25</v>
      </c>
      <c r="B61" s="228" t="s">
        <v>893</v>
      </c>
      <c r="C61" s="238" t="s">
        <v>894</v>
      </c>
      <c r="D61" s="229" t="s">
        <v>337</v>
      </c>
      <c r="E61" s="230">
        <v>2</v>
      </c>
      <c r="F61" s="231"/>
      <c r="G61" s="232">
        <f>ROUND(E61*F61,2)</f>
        <v>0</v>
      </c>
      <c r="H61" s="231"/>
      <c r="I61" s="232">
        <f>ROUND(E61*H61,2)</f>
        <v>0</v>
      </c>
      <c r="J61" s="231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/>
      <c r="S61" s="232" t="s">
        <v>172</v>
      </c>
      <c r="T61" s="233" t="s">
        <v>162</v>
      </c>
      <c r="U61" s="219">
        <v>0</v>
      </c>
      <c r="V61" s="219">
        <f>ROUND(E61*U61,2)</f>
        <v>0</v>
      </c>
      <c r="W61" s="219"/>
      <c r="X61" s="219" t="s">
        <v>183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184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39"/>
      <c r="D62" s="235"/>
      <c r="E62" s="235"/>
      <c r="F62" s="235"/>
      <c r="G62" s="235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165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27">
        <v>26</v>
      </c>
      <c r="B63" s="228" t="s">
        <v>895</v>
      </c>
      <c r="C63" s="238" t="s">
        <v>896</v>
      </c>
      <c r="D63" s="229" t="s">
        <v>337</v>
      </c>
      <c r="E63" s="230">
        <v>4</v>
      </c>
      <c r="F63" s="231"/>
      <c r="G63" s="232">
        <f>ROUND(E63*F63,2)</f>
        <v>0</v>
      </c>
      <c r="H63" s="231"/>
      <c r="I63" s="232">
        <f>ROUND(E63*H63,2)</f>
        <v>0</v>
      </c>
      <c r="J63" s="231"/>
      <c r="K63" s="232">
        <f>ROUND(E63*J63,2)</f>
        <v>0</v>
      </c>
      <c r="L63" s="232">
        <v>21</v>
      </c>
      <c r="M63" s="232">
        <f>G63*(1+L63/100)</f>
        <v>0</v>
      </c>
      <c r="N63" s="232">
        <v>0</v>
      </c>
      <c r="O63" s="232">
        <f>ROUND(E63*N63,2)</f>
        <v>0</v>
      </c>
      <c r="P63" s="232">
        <v>0</v>
      </c>
      <c r="Q63" s="232">
        <f>ROUND(E63*P63,2)</f>
        <v>0</v>
      </c>
      <c r="R63" s="232"/>
      <c r="S63" s="232" t="s">
        <v>172</v>
      </c>
      <c r="T63" s="233" t="s">
        <v>162</v>
      </c>
      <c r="U63" s="219">
        <v>0</v>
      </c>
      <c r="V63" s="219">
        <f>ROUND(E63*U63,2)</f>
        <v>0</v>
      </c>
      <c r="W63" s="219"/>
      <c r="X63" s="219" t="s">
        <v>183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184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39"/>
      <c r="D64" s="235"/>
      <c r="E64" s="235"/>
      <c r="F64" s="235"/>
      <c r="G64" s="235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165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27">
        <v>27</v>
      </c>
      <c r="B65" s="228" t="s">
        <v>897</v>
      </c>
      <c r="C65" s="238" t="s">
        <v>898</v>
      </c>
      <c r="D65" s="229" t="s">
        <v>337</v>
      </c>
      <c r="E65" s="230">
        <v>1</v>
      </c>
      <c r="F65" s="231"/>
      <c r="G65" s="232">
        <f>ROUND(E65*F65,2)</f>
        <v>0</v>
      </c>
      <c r="H65" s="231"/>
      <c r="I65" s="232">
        <f>ROUND(E65*H65,2)</f>
        <v>0</v>
      </c>
      <c r="J65" s="231"/>
      <c r="K65" s="232">
        <f>ROUND(E65*J65,2)</f>
        <v>0</v>
      </c>
      <c r="L65" s="232">
        <v>21</v>
      </c>
      <c r="M65" s="232">
        <f>G65*(1+L65/100)</f>
        <v>0</v>
      </c>
      <c r="N65" s="232">
        <v>0</v>
      </c>
      <c r="O65" s="232">
        <f>ROUND(E65*N65,2)</f>
        <v>0</v>
      </c>
      <c r="P65" s="232">
        <v>0</v>
      </c>
      <c r="Q65" s="232">
        <f>ROUND(E65*P65,2)</f>
        <v>0</v>
      </c>
      <c r="R65" s="232"/>
      <c r="S65" s="232" t="s">
        <v>172</v>
      </c>
      <c r="T65" s="233" t="s">
        <v>162</v>
      </c>
      <c r="U65" s="219">
        <v>0</v>
      </c>
      <c r="V65" s="219">
        <f>ROUND(E65*U65,2)</f>
        <v>0</v>
      </c>
      <c r="W65" s="219"/>
      <c r="X65" s="219" t="s">
        <v>183</v>
      </c>
      <c r="Y65" s="210"/>
      <c r="Z65" s="210"/>
      <c r="AA65" s="210"/>
      <c r="AB65" s="210"/>
      <c r="AC65" s="210"/>
      <c r="AD65" s="210"/>
      <c r="AE65" s="210"/>
      <c r="AF65" s="210"/>
      <c r="AG65" s="210" t="s">
        <v>184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39"/>
      <c r="D66" s="235"/>
      <c r="E66" s="235"/>
      <c r="F66" s="235"/>
      <c r="G66" s="235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165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1" x14ac:dyDescent="0.2">
      <c r="A67" s="227">
        <v>28</v>
      </c>
      <c r="B67" s="228" t="s">
        <v>899</v>
      </c>
      <c r="C67" s="238" t="s">
        <v>900</v>
      </c>
      <c r="D67" s="229" t="s">
        <v>337</v>
      </c>
      <c r="E67" s="230">
        <v>1</v>
      </c>
      <c r="F67" s="231"/>
      <c r="G67" s="232">
        <f>ROUND(E67*F67,2)</f>
        <v>0</v>
      </c>
      <c r="H67" s="231"/>
      <c r="I67" s="232">
        <f>ROUND(E67*H67,2)</f>
        <v>0</v>
      </c>
      <c r="J67" s="231"/>
      <c r="K67" s="232">
        <f>ROUND(E67*J67,2)</f>
        <v>0</v>
      </c>
      <c r="L67" s="232">
        <v>21</v>
      </c>
      <c r="M67" s="232">
        <f>G67*(1+L67/100)</f>
        <v>0</v>
      </c>
      <c r="N67" s="232">
        <v>0</v>
      </c>
      <c r="O67" s="232">
        <f>ROUND(E67*N67,2)</f>
        <v>0</v>
      </c>
      <c r="P67" s="232">
        <v>0</v>
      </c>
      <c r="Q67" s="232">
        <f>ROUND(E67*P67,2)</f>
        <v>0</v>
      </c>
      <c r="R67" s="232"/>
      <c r="S67" s="232" t="s">
        <v>172</v>
      </c>
      <c r="T67" s="233" t="s">
        <v>162</v>
      </c>
      <c r="U67" s="219">
        <v>0</v>
      </c>
      <c r="V67" s="219">
        <f>ROUND(E67*U67,2)</f>
        <v>0</v>
      </c>
      <c r="W67" s="219"/>
      <c r="X67" s="219" t="s">
        <v>183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184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39"/>
      <c r="D68" s="235"/>
      <c r="E68" s="235"/>
      <c r="F68" s="235"/>
      <c r="G68" s="235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165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27">
        <v>29</v>
      </c>
      <c r="B69" s="228" t="s">
        <v>901</v>
      </c>
      <c r="C69" s="238" t="s">
        <v>902</v>
      </c>
      <c r="D69" s="229" t="s">
        <v>337</v>
      </c>
      <c r="E69" s="230">
        <v>1</v>
      </c>
      <c r="F69" s="231"/>
      <c r="G69" s="232">
        <f>ROUND(E69*F69,2)</f>
        <v>0</v>
      </c>
      <c r="H69" s="231"/>
      <c r="I69" s="232">
        <f>ROUND(E69*H69,2)</f>
        <v>0</v>
      </c>
      <c r="J69" s="231"/>
      <c r="K69" s="232">
        <f>ROUND(E69*J69,2)</f>
        <v>0</v>
      </c>
      <c r="L69" s="232">
        <v>21</v>
      </c>
      <c r="M69" s="232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2"/>
      <c r="S69" s="232" t="s">
        <v>172</v>
      </c>
      <c r="T69" s="233" t="s">
        <v>162</v>
      </c>
      <c r="U69" s="219">
        <v>0</v>
      </c>
      <c r="V69" s="219">
        <f>ROUND(E69*U69,2)</f>
        <v>0</v>
      </c>
      <c r="W69" s="219"/>
      <c r="X69" s="219" t="s">
        <v>183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184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39"/>
      <c r="D70" s="235"/>
      <c r="E70" s="235"/>
      <c r="F70" s="235"/>
      <c r="G70" s="235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165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3"/>
      <c r="B71" s="4"/>
      <c r="C71" s="240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AE71">
        <v>15</v>
      </c>
      <c r="AF71">
        <v>21</v>
      </c>
      <c r="AG71" t="s">
        <v>143</v>
      </c>
    </row>
    <row r="72" spans="1:60" x14ac:dyDescent="0.2">
      <c r="A72" s="213"/>
      <c r="B72" s="214" t="s">
        <v>29</v>
      </c>
      <c r="C72" s="241"/>
      <c r="D72" s="215"/>
      <c r="E72" s="216"/>
      <c r="F72" s="216"/>
      <c r="G72" s="236">
        <f>G8+G18+G58</f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>
        <f>SUMIF(L7:L70,AE71,G7:G70)</f>
        <v>0</v>
      </c>
      <c r="AF72">
        <f>SUMIF(L7:L70,AF71,G7:G70)</f>
        <v>0</v>
      </c>
      <c r="AG72" t="s">
        <v>175</v>
      </c>
    </row>
    <row r="73" spans="1:60" x14ac:dyDescent="0.2">
      <c r="C73" s="242"/>
      <c r="D73" s="10"/>
      <c r="AG73" t="s">
        <v>176</v>
      </c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glwsfKgh9+A3kLtK8MjEP21gsq9sKu0RaXi8My31VDAPhe855yrKegAaoaUAlfOKoo1tTf9NSmjouEYYrDImA==" saltValue="mUwGsaMkaJaR1fsBN8RFzA==" spinCount="100000" sheet="1"/>
  <mergeCells count="35">
    <mergeCell ref="C62:G62"/>
    <mergeCell ref="C64:G64"/>
    <mergeCell ref="C66:G66"/>
    <mergeCell ref="C68:G68"/>
    <mergeCell ref="C70:G70"/>
    <mergeCell ref="C50:G50"/>
    <mergeCell ref="C51:G51"/>
    <mergeCell ref="C53:G53"/>
    <mergeCell ref="C55:G55"/>
    <mergeCell ref="C57:G57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3:G13"/>
    <mergeCell ref="C15:G15"/>
    <mergeCell ref="C17:G17"/>
    <mergeCell ref="C20:G20"/>
    <mergeCell ref="C22:G22"/>
    <mergeCell ref="C24:G24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0"/>
  <sheetViews>
    <sheetView showGridLines="0" topLeftCell="B29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36</v>
      </c>
      <c r="B1" s="73" t="s">
        <v>41</v>
      </c>
      <c r="C1" s="74"/>
      <c r="D1" s="74"/>
      <c r="E1" s="74"/>
      <c r="F1" s="74"/>
      <c r="G1" s="74"/>
      <c r="H1" s="74"/>
      <c r="I1" s="74"/>
      <c r="J1" s="75"/>
    </row>
    <row r="2" spans="1:15" ht="36" customHeight="1" x14ac:dyDescent="0.2">
      <c r="A2" s="2"/>
      <c r="B2" s="104" t="s">
        <v>22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42</v>
      </c>
      <c r="D5" s="120" t="s">
        <v>45</v>
      </c>
      <c r="E5" s="87"/>
      <c r="F5" s="87"/>
      <c r="G5" s="87"/>
      <c r="H5" s="18" t="s">
        <v>40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8"/>
      <c r="F6" s="88"/>
      <c r="G6" s="88"/>
      <c r="H6" s="18" t="s">
        <v>34</v>
      </c>
      <c r="I6" s="124" t="s">
        <v>50</v>
      </c>
      <c r="J6" s="8"/>
    </row>
    <row r="7" spans="1:15" ht="15.75" customHeight="1" x14ac:dyDescent="0.2">
      <c r="A7" s="2"/>
      <c r="B7" s="28"/>
      <c r="C7" s="53"/>
      <c r="D7" s="123" t="s">
        <v>48</v>
      </c>
      <c r="E7" s="122" t="s">
        <v>47</v>
      </c>
      <c r="F7" s="89"/>
      <c r="G7" s="89"/>
      <c r="H7" s="23"/>
      <c r="I7" s="22"/>
      <c r="J7" s="33"/>
    </row>
    <row r="8" spans="1:15" ht="24" hidden="1" customHeight="1" x14ac:dyDescent="0.2">
      <c r="A8" s="2"/>
      <c r="B8" s="30" t="s">
        <v>20</v>
      </c>
      <c r="D8" s="125" t="s">
        <v>51</v>
      </c>
      <c r="H8" s="18" t="s">
        <v>40</v>
      </c>
      <c r="I8" s="124" t="s">
        <v>54</v>
      </c>
      <c r="J8" s="8"/>
    </row>
    <row r="9" spans="1:15" ht="15.75" hidden="1" customHeight="1" x14ac:dyDescent="0.2">
      <c r="A9" s="2"/>
      <c r="B9" s="2"/>
      <c r="D9" s="125" t="s">
        <v>52</v>
      </c>
      <c r="H9" s="18" t="s">
        <v>34</v>
      </c>
      <c r="I9" s="124" t="s">
        <v>55</v>
      </c>
      <c r="J9" s="8"/>
    </row>
    <row r="10" spans="1:15" ht="15.75" hidden="1" customHeight="1" x14ac:dyDescent="0.2">
      <c r="A10" s="2"/>
      <c r="B10" s="34"/>
      <c r="C10" s="53"/>
      <c r="D10" s="123" t="s">
        <v>48</v>
      </c>
      <c r="E10" s="126" t="s">
        <v>53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32</v>
      </c>
      <c r="C15" s="57"/>
      <c r="D15" s="51"/>
      <c r="E15" s="82"/>
      <c r="F15" s="82"/>
      <c r="G15" s="83"/>
      <c r="H15" s="83"/>
      <c r="I15" s="83" t="s">
        <v>29</v>
      </c>
      <c r="J15" s="84"/>
    </row>
    <row r="16" spans="1:15" ht="23.25" customHeight="1" x14ac:dyDescent="0.2">
      <c r="A16" s="194" t="s">
        <v>24</v>
      </c>
      <c r="B16" s="37" t="s">
        <v>24</v>
      </c>
      <c r="C16" s="58"/>
      <c r="D16" s="59"/>
      <c r="E16" s="79"/>
      <c r="F16" s="80"/>
      <c r="G16" s="79"/>
      <c r="H16" s="80"/>
      <c r="I16" s="79">
        <f>SUMIF(F61:F86,A16,I61:I86)+SUMIF(F61:F86,"PSU",I61:I86)</f>
        <v>0</v>
      </c>
      <c r="J16" s="81"/>
    </row>
    <row r="17" spans="1:10" ht="23.25" customHeight="1" x14ac:dyDescent="0.2">
      <c r="A17" s="194" t="s">
        <v>25</v>
      </c>
      <c r="B17" s="37" t="s">
        <v>25</v>
      </c>
      <c r="C17" s="58"/>
      <c r="D17" s="59"/>
      <c r="E17" s="79"/>
      <c r="F17" s="80"/>
      <c r="G17" s="79"/>
      <c r="H17" s="80"/>
      <c r="I17" s="79">
        <f>SUMIF(F61:F86,A17,I61:I86)</f>
        <v>0</v>
      </c>
      <c r="J17" s="81"/>
    </row>
    <row r="18" spans="1:10" ht="23.25" customHeight="1" x14ac:dyDescent="0.2">
      <c r="A18" s="194" t="s">
        <v>26</v>
      </c>
      <c r="B18" s="37" t="s">
        <v>26</v>
      </c>
      <c r="C18" s="58"/>
      <c r="D18" s="59"/>
      <c r="E18" s="79"/>
      <c r="F18" s="80"/>
      <c r="G18" s="79"/>
      <c r="H18" s="80"/>
      <c r="I18" s="79">
        <f>SUMIF(F61:F86,A18,I61:I86)</f>
        <v>0</v>
      </c>
      <c r="J18" s="81"/>
    </row>
    <row r="19" spans="1:10" ht="23.25" customHeight="1" x14ac:dyDescent="0.2">
      <c r="A19" s="194" t="s">
        <v>126</v>
      </c>
      <c r="B19" s="37" t="s">
        <v>27</v>
      </c>
      <c r="C19" s="58"/>
      <c r="D19" s="59"/>
      <c r="E19" s="79"/>
      <c r="F19" s="80"/>
      <c r="G19" s="79"/>
      <c r="H19" s="80"/>
      <c r="I19" s="79">
        <f>SUMIF(F61:F86,A19,I61:I86)</f>
        <v>0</v>
      </c>
      <c r="J19" s="81"/>
    </row>
    <row r="20" spans="1:10" ht="23.25" customHeight="1" x14ac:dyDescent="0.2">
      <c r="A20" s="194" t="s">
        <v>127</v>
      </c>
      <c r="B20" s="37" t="s">
        <v>28</v>
      </c>
      <c r="C20" s="58"/>
      <c r="D20" s="59"/>
      <c r="E20" s="79"/>
      <c r="F20" s="80"/>
      <c r="G20" s="79"/>
      <c r="H20" s="80"/>
      <c r="I20" s="79">
        <f>SUMIF(F61:F86,A20,I61:I86)</f>
        <v>0</v>
      </c>
      <c r="J20" s="81"/>
    </row>
    <row r="21" spans="1:10" ht="23.25" customHeight="1" x14ac:dyDescent="0.2">
      <c r="A21" s="2"/>
      <c r="B21" s="47" t="s">
        <v>29</v>
      </c>
      <c r="C21" s="60"/>
      <c r="D21" s="61"/>
      <c r="E21" s="85"/>
      <c r="F21" s="86"/>
      <c r="G21" s="85"/>
      <c r="H21" s="86"/>
      <c r="I21" s="85">
        <f>SUM(I16:J20)</f>
        <v>0</v>
      </c>
      <c r="J21" s="95"/>
    </row>
    <row r="22" spans="1:10" ht="33" customHeight="1" x14ac:dyDescent="0.2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8"/>
      <c r="D23" s="59"/>
      <c r="E23" s="63">
        <v>15</v>
      </c>
      <c r="F23" s="38" t="s">
        <v>0</v>
      </c>
      <c r="G23" s="93">
        <f>ZakladDPHSniVypocet</f>
        <v>0</v>
      </c>
      <c r="H23" s="94"/>
      <c r="I23" s="94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8"/>
      <c r="D24" s="59"/>
      <c r="E24" s="63">
        <f>SazbaDPH1</f>
        <v>15</v>
      </c>
      <c r="F24" s="38" t="s">
        <v>0</v>
      </c>
      <c r="G24" s="91">
        <f>A23</f>
        <v>0</v>
      </c>
      <c r="H24" s="92"/>
      <c r="I24" s="92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93">
        <f>ZakladDPHZaklVypocet</f>
        <v>0</v>
      </c>
      <c r="H25" s="94"/>
      <c r="I25" s="94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76">
        <f>A25</f>
        <v>0</v>
      </c>
      <c r="H26" s="77"/>
      <c r="I26" s="77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78">
        <f>CenaCelkem-(ZakladDPHSni+DPHSni+ZakladDPHZakl+DPHZakl)</f>
        <v>0</v>
      </c>
      <c r="H27" s="78"/>
      <c r="I27" s="78"/>
      <c r="J27" s="40" t="str">
        <f t="shared" si="0"/>
        <v>CZK</v>
      </c>
    </row>
    <row r="28" spans="1:10" ht="27.75" hidden="1" customHeight="1" thickBot="1" x14ac:dyDescent="0.25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35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77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6"/>
      <c r="E34" s="97"/>
      <c r="G34" s="98"/>
      <c r="H34" s="99"/>
      <c r="I34" s="99"/>
      <c r="J34" s="24"/>
    </row>
    <row r="35" spans="1:10" ht="12.75" customHeight="1" x14ac:dyDescent="0.2">
      <c r="A35" s="2"/>
      <c r="B35" s="2"/>
      <c r="D35" s="90" t="s">
        <v>2</v>
      </c>
      <c r="E35" s="90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56</v>
      </c>
      <c r="C39" s="146"/>
      <c r="D39" s="146"/>
      <c r="E39" s="146"/>
      <c r="F39" s="147">
        <f>'01 1 Naklady'!AE21+'1 1 Pol'!AE244+'2 1 Pol'!AE52+'4 1 Pol'!AE138+'8 1a Pol'!AE215+'9 1a Pol'!AE136+'9 2 Pol'!AE72</f>
        <v>0</v>
      </c>
      <c r="G39" s="148">
        <f>'01 1 Naklady'!AF21+'1 1 Pol'!AF244+'2 1 Pol'!AF52+'4 1 Pol'!AF138+'8 1a Pol'!AF215+'9 1a Pol'!AF136+'9 2 Pol'!AF72</f>
        <v>0</v>
      </c>
      <c r="H39" s="149">
        <f>(F39*SazbaDPH1/100)+(G39*SazbaDPH2/100)</f>
        <v>0</v>
      </c>
      <c r="I39" s="149">
        <f>F39+G39+H39</f>
        <v>0</v>
      </c>
      <c r="J39" s="150" t="str" cm="1">
        <f t="array" ref="J39">IF(CenaCelkemVypocet=0,"",I39/CenaCelkemVypocet*100)</f>
        <v/>
      </c>
    </row>
    <row r="40" spans="1:10" ht="25.5" customHeight="1" x14ac:dyDescent="0.2">
      <c r="A40" s="135">
        <v>2</v>
      </c>
      <c r="B40" s="151"/>
      <c r="C40" s="152" t="s">
        <v>57</v>
      </c>
      <c r="D40" s="152"/>
      <c r="E40" s="152"/>
      <c r="F40" s="153">
        <f>'01 1 Naklady'!AE21</f>
        <v>0</v>
      </c>
      <c r="G40" s="154">
        <f>'01 1 Naklady'!AF21</f>
        <v>0</v>
      </c>
      <c r="H40" s="154">
        <f>(F40*SazbaDPH1/100)+(G40*SazbaDPH2/100)</f>
        <v>0</v>
      </c>
      <c r="I40" s="154">
        <f>F40+G40+H40</f>
        <v>0</v>
      </c>
      <c r="J40" s="155" t="str" cm="1">
        <f t="array" ref="J40">IF(CenaCelkemVypocet=0,"",I40/CenaCelkemVypocet*100)</f>
        <v/>
      </c>
    </row>
    <row r="41" spans="1:10" ht="25.5" customHeight="1" x14ac:dyDescent="0.2">
      <c r="A41" s="135">
        <v>3</v>
      </c>
      <c r="B41" s="156" t="s">
        <v>58</v>
      </c>
      <c r="C41" s="146" t="s">
        <v>57</v>
      </c>
      <c r="D41" s="146"/>
      <c r="E41" s="146"/>
      <c r="F41" s="157">
        <f>'01 1 Naklady'!AE21</f>
        <v>0</v>
      </c>
      <c r="G41" s="149">
        <f>'01 1 Naklady'!AF21</f>
        <v>0</v>
      </c>
      <c r="H41" s="149">
        <f>(F41*SazbaDPH1/100)+(G41*SazbaDPH2/100)</f>
        <v>0</v>
      </c>
      <c r="I41" s="149">
        <f>F41+G41+H41</f>
        <v>0</v>
      </c>
      <c r="J41" s="150" t="str" cm="1">
        <f t="array" ref="J41">IF(CenaCelkemVypocet=0,"",I41/CenaCelkemVypocet*100)</f>
        <v/>
      </c>
    </row>
    <row r="42" spans="1:10" ht="25.5" customHeight="1" x14ac:dyDescent="0.2">
      <c r="A42" s="135">
        <v>2</v>
      </c>
      <c r="B42" s="151"/>
      <c r="C42" s="152" t="s">
        <v>59</v>
      </c>
      <c r="D42" s="152"/>
      <c r="E42" s="152"/>
      <c r="F42" s="153"/>
      <c r="G42" s="154"/>
      <c r="H42" s="154">
        <f>(F42*SazbaDPH1/100)+(G42*SazbaDPH2/100)</f>
        <v>0</v>
      </c>
      <c r="I42" s="154">
        <f>F42+G42+H42</f>
        <v>0</v>
      </c>
      <c r="J42" s="155" t="str" cm="1">
        <f t="array" ref="J42">IF(CenaCelkemVypocet=0,"",I42/CenaCelkemVypocet*100)</f>
        <v/>
      </c>
    </row>
    <row r="43" spans="1:10" ht="25.5" customHeight="1" x14ac:dyDescent="0.2">
      <c r="A43" s="135">
        <v>2</v>
      </c>
      <c r="B43" s="151" t="s">
        <v>58</v>
      </c>
      <c r="C43" s="152" t="s">
        <v>60</v>
      </c>
      <c r="D43" s="152"/>
      <c r="E43" s="152"/>
      <c r="F43" s="153">
        <f>'1 1 Pol'!AE244</f>
        <v>0</v>
      </c>
      <c r="G43" s="154">
        <f>'1 1 Pol'!AF244</f>
        <v>0</v>
      </c>
      <c r="H43" s="154">
        <f>(F43*SazbaDPH1/100)+(G43*SazbaDPH2/100)</f>
        <v>0</v>
      </c>
      <c r="I43" s="154">
        <f>F43+G43+H43</f>
        <v>0</v>
      </c>
      <c r="J43" s="155" t="str" cm="1">
        <f t="array" ref="J43">IF(CenaCelkemVypocet=0,"",I43/CenaCelkemVypocet*100)</f>
        <v/>
      </c>
    </row>
    <row r="44" spans="1:10" ht="25.5" customHeight="1" x14ac:dyDescent="0.2">
      <c r="A44" s="135">
        <v>3</v>
      </c>
      <c r="B44" s="156" t="s">
        <v>58</v>
      </c>
      <c r="C44" s="146" t="s">
        <v>61</v>
      </c>
      <c r="D44" s="146"/>
      <c r="E44" s="146"/>
      <c r="F44" s="157">
        <f>'1 1 Pol'!AE244</f>
        <v>0</v>
      </c>
      <c r="G44" s="149">
        <f>'1 1 Pol'!AF244</f>
        <v>0</v>
      </c>
      <c r="H44" s="149">
        <f>(F44*SazbaDPH1/100)+(G44*SazbaDPH2/100)</f>
        <v>0</v>
      </c>
      <c r="I44" s="149">
        <f>F44+G44+H44</f>
        <v>0</v>
      </c>
      <c r="J44" s="150" t="str" cm="1">
        <f t="array" ref="J44">IF(CenaCelkemVypocet=0,"",I44/CenaCelkemVypocet*100)</f>
        <v/>
      </c>
    </row>
    <row r="45" spans="1:10" ht="25.5" customHeight="1" x14ac:dyDescent="0.2">
      <c r="A45" s="135">
        <v>2</v>
      </c>
      <c r="B45" s="151" t="s">
        <v>62</v>
      </c>
      <c r="C45" s="152" t="s">
        <v>63</v>
      </c>
      <c r="D45" s="152"/>
      <c r="E45" s="152"/>
      <c r="F45" s="153">
        <f>'2 1 Pol'!AE52</f>
        <v>0</v>
      </c>
      <c r="G45" s="154">
        <f>'2 1 Pol'!AF52</f>
        <v>0</v>
      </c>
      <c r="H45" s="154">
        <f>(F45*SazbaDPH1/100)+(G45*SazbaDPH2/100)</f>
        <v>0</v>
      </c>
      <c r="I45" s="154">
        <f>F45+G45+H45</f>
        <v>0</v>
      </c>
      <c r="J45" s="155" t="str" cm="1">
        <f t="array" ref="J45">IF(CenaCelkemVypocet=0,"",I45/CenaCelkemVypocet*100)</f>
        <v/>
      </c>
    </row>
    <row r="46" spans="1:10" ht="25.5" customHeight="1" x14ac:dyDescent="0.2">
      <c r="A46" s="135">
        <v>3</v>
      </c>
      <c r="B46" s="156" t="s">
        <v>58</v>
      </c>
      <c r="C46" s="146" t="s">
        <v>64</v>
      </c>
      <c r="D46" s="146"/>
      <c r="E46" s="146"/>
      <c r="F46" s="157">
        <f>'2 1 Pol'!AE52</f>
        <v>0</v>
      </c>
      <c r="G46" s="149">
        <f>'2 1 Pol'!AF52</f>
        <v>0</v>
      </c>
      <c r="H46" s="149">
        <f>(F46*SazbaDPH1/100)+(G46*SazbaDPH2/100)</f>
        <v>0</v>
      </c>
      <c r="I46" s="149">
        <f>F46+G46+H46</f>
        <v>0</v>
      </c>
      <c r="J46" s="150" t="str" cm="1">
        <f t="array" ref="J46">IF(CenaCelkemVypocet=0,"",I46/CenaCelkemVypocet*100)</f>
        <v/>
      </c>
    </row>
    <row r="47" spans="1:10" ht="25.5" customHeight="1" x14ac:dyDescent="0.2">
      <c r="A47" s="135">
        <v>2</v>
      </c>
      <c r="B47" s="151" t="s">
        <v>65</v>
      </c>
      <c r="C47" s="152" t="s">
        <v>66</v>
      </c>
      <c r="D47" s="152"/>
      <c r="E47" s="152"/>
      <c r="F47" s="153">
        <f>'4 1 Pol'!AE138</f>
        <v>0</v>
      </c>
      <c r="G47" s="154">
        <f>'4 1 Pol'!AF138</f>
        <v>0</v>
      </c>
      <c r="H47" s="154">
        <f>(F47*SazbaDPH1/100)+(G47*SazbaDPH2/100)</f>
        <v>0</v>
      </c>
      <c r="I47" s="154">
        <f>F47+G47+H47</f>
        <v>0</v>
      </c>
      <c r="J47" s="155" t="str" cm="1">
        <f t="array" ref="J47">IF(CenaCelkemVypocet=0,"",I47/CenaCelkemVypocet*100)</f>
        <v/>
      </c>
    </row>
    <row r="48" spans="1:10" ht="25.5" customHeight="1" x14ac:dyDescent="0.2">
      <c r="A48" s="135">
        <v>3</v>
      </c>
      <c r="B48" s="156" t="s">
        <v>58</v>
      </c>
      <c r="C48" s="146" t="s">
        <v>67</v>
      </c>
      <c r="D48" s="146"/>
      <c r="E48" s="146"/>
      <c r="F48" s="157">
        <f>'4 1 Pol'!AE138</f>
        <v>0</v>
      </c>
      <c r="G48" s="149">
        <f>'4 1 Pol'!AF138</f>
        <v>0</v>
      </c>
      <c r="H48" s="149">
        <f>(F48*SazbaDPH1/100)+(G48*SazbaDPH2/100)</f>
        <v>0</v>
      </c>
      <c r="I48" s="149">
        <f>F48+G48+H48</f>
        <v>0</v>
      </c>
      <c r="J48" s="150" t="str" cm="1">
        <f t="array" ref="J48">IF(CenaCelkemVypocet=0,"",I48/CenaCelkemVypocet*100)</f>
        <v/>
      </c>
    </row>
    <row r="49" spans="1:10" ht="25.5" customHeight="1" x14ac:dyDescent="0.2">
      <c r="A49" s="135">
        <v>2</v>
      </c>
      <c r="B49" s="151" t="s">
        <v>68</v>
      </c>
      <c r="C49" s="152" t="s">
        <v>69</v>
      </c>
      <c r="D49" s="152"/>
      <c r="E49" s="152"/>
      <c r="F49" s="153">
        <f>'8 1a Pol'!AE215</f>
        <v>0</v>
      </c>
      <c r="G49" s="154">
        <f>'8 1a Pol'!AF215</f>
        <v>0</v>
      </c>
      <c r="H49" s="154">
        <f>(F49*SazbaDPH1/100)+(G49*SazbaDPH2/100)</f>
        <v>0</v>
      </c>
      <c r="I49" s="154">
        <f>F49+G49+H49</f>
        <v>0</v>
      </c>
      <c r="J49" s="155" t="str" cm="1">
        <f t="array" ref="J49">IF(CenaCelkemVypocet=0,"",I49/CenaCelkemVypocet*100)</f>
        <v/>
      </c>
    </row>
    <row r="50" spans="1:10" ht="25.5" customHeight="1" x14ac:dyDescent="0.2">
      <c r="A50" s="135">
        <v>3</v>
      </c>
      <c r="B50" s="156" t="s">
        <v>70</v>
      </c>
      <c r="C50" s="146" t="s">
        <v>71</v>
      </c>
      <c r="D50" s="146"/>
      <c r="E50" s="146"/>
      <c r="F50" s="157">
        <f>'8 1a Pol'!AE215</f>
        <v>0</v>
      </c>
      <c r="G50" s="149">
        <f>'8 1a Pol'!AF215</f>
        <v>0</v>
      </c>
      <c r="H50" s="149">
        <f>(F50*SazbaDPH1/100)+(G50*SazbaDPH2/100)</f>
        <v>0</v>
      </c>
      <c r="I50" s="149">
        <f>F50+G50+H50</f>
        <v>0</v>
      </c>
      <c r="J50" s="150" t="str" cm="1">
        <f t="array" ref="J50">IF(CenaCelkemVypocet=0,"",I50/CenaCelkemVypocet*100)</f>
        <v/>
      </c>
    </row>
    <row r="51" spans="1:10" ht="25.5" customHeight="1" x14ac:dyDescent="0.2">
      <c r="A51" s="135">
        <v>2</v>
      </c>
      <c r="B51" s="151" t="s">
        <v>72</v>
      </c>
      <c r="C51" s="152" t="s">
        <v>73</v>
      </c>
      <c r="D51" s="152"/>
      <c r="E51" s="152"/>
      <c r="F51" s="153">
        <f>'9 1a Pol'!AE136+'9 2 Pol'!AE72</f>
        <v>0</v>
      </c>
      <c r="G51" s="154">
        <f>'9 1a Pol'!AF136+'9 2 Pol'!AF72</f>
        <v>0</v>
      </c>
      <c r="H51" s="154">
        <f>(F51*SazbaDPH1/100)+(G51*SazbaDPH2/100)</f>
        <v>0</v>
      </c>
      <c r="I51" s="154">
        <f>F51+G51+H51</f>
        <v>0</v>
      </c>
      <c r="J51" s="155" t="str" cm="1">
        <f t="array" ref="J51">IF(CenaCelkemVypocet=0,"",I51/CenaCelkemVypocet*100)</f>
        <v/>
      </c>
    </row>
    <row r="52" spans="1:10" ht="25.5" customHeight="1" x14ac:dyDescent="0.2">
      <c r="A52" s="135">
        <v>3</v>
      </c>
      <c r="B52" s="156" t="s">
        <v>70</v>
      </c>
      <c r="C52" s="146" t="s">
        <v>74</v>
      </c>
      <c r="D52" s="146"/>
      <c r="E52" s="146"/>
      <c r="F52" s="157">
        <f>'9 1a Pol'!AE136</f>
        <v>0</v>
      </c>
      <c r="G52" s="149">
        <f>'9 1a Pol'!AF136</f>
        <v>0</v>
      </c>
      <c r="H52" s="149">
        <f>(F52*SazbaDPH1/100)+(G52*SazbaDPH2/100)</f>
        <v>0</v>
      </c>
      <c r="I52" s="149">
        <f>F52+G52+H52</f>
        <v>0</v>
      </c>
      <c r="J52" s="150" t="str" cm="1">
        <f t="array" ref="J52">IF(CenaCelkemVypocet=0,"",I52/CenaCelkemVypocet*100)</f>
        <v/>
      </c>
    </row>
    <row r="53" spans="1:10" ht="25.5" customHeight="1" x14ac:dyDescent="0.2">
      <c r="A53" s="135">
        <v>3</v>
      </c>
      <c r="B53" s="156" t="s">
        <v>62</v>
      </c>
      <c r="C53" s="146" t="s">
        <v>75</v>
      </c>
      <c r="D53" s="146"/>
      <c r="E53" s="146"/>
      <c r="F53" s="157">
        <f>'9 2 Pol'!AE72</f>
        <v>0</v>
      </c>
      <c r="G53" s="149">
        <f>'9 2 Pol'!AF72</f>
        <v>0</v>
      </c>
      <c r="H53" s="149">
        <f>(F53*SazbaDPH1/100)+(G53*SazbaDPH2/100)</f>
        <v>0</v>
      </c>
      <c r="I53" s="149">
        <f>F53+G53+H53</f>
        <v>0</v>
      </c>
      <c r="J53" s="150" t="str" cm="1">
        <f t="array" ref="J53">IF(CenaCelkemVypocet=0,"",I53/CenaCelkemVypocet*100)</f>
        <v/>
      </c>
    </row>
    <row r="54" spans="1:10" ht="25.5" customHeight="1" x14ac:dyDescent="0.2">
      <c r="A54" s="135"/>
      <c r="B54" s="158" t="s">
        <v>76</v>
      </c>
      <c r="C54" s="159"/>
      <c r="D54" s="159"/>
      <c r="E54" s="160"/>
      <c r="F54" s="161">
        <f>SUMIF(A39:A53,"=1",F39:F53)</f>
        <v>0</v>
      </c>
      <c r="G54" s="162">
        <f>SUMIF(A39:A53,"=1",G39:G53)</f>
        <v>0</v>
      </c>
      <c r="H54" s="162">
        <f>SUMIF(A39:A53,"=1",H39:H53)</f>
        <v>0</v>
      </c>
      <c r="I54" s="162">
        <f>SUMIF(A39:A53,"=1",I39:I53)</f>
        <v>0</v>
      </c>
      <c r="J54" s="163">
        <f>SUMIF(A39:A53,"=1",J39:J53)</f>
        <v>0</v>
      </c>
    </row>
    <row r="58" spans="1:10" ht="15.75" x14ac:dyDescent="0.25">
      <c r="B58" s="174" t="s">
        <v>78</v>
      </c>
    </row>
    <row r="60" spans="1:10" ht="25.5" customHeight="1" x14ac:dyDescent="0.2">
      <c r="A60" s="176"/>
      <c r="B60" s="179" t="s">
        <v>17</v>
      </c>
      <c r="C60" s="179" t="s">
        <v>5</v>
      </c>
      <c r="D60" s="180"/>
      <c r="E60" s="180"/>
      <c r="F60" s="181" t="s">
        <v>79</v>
      </c>
      <c r="G60" s="181"/>
      <c r="H60" s="181"/>
      <c r="I60" s="181" t="s">
        <v>29</v>
      </c>
      <c r="J60" s="181" t="s">
        <v>0</v>
      </c>
    </row>
    <row r="61" spans="1:10" ht="36.75" customHeight="1" x14ac:dyDescent="0.2">
      <c r="A61" s="177"/>
      <c r="B61" s="182" t="s">
        <v>58</v>
      </c>
      <c r="C61" s="183" t="s">
        <v>80</v>
      </c>
      <c r="D61" s="184"/>
      <c r="E61" s="184"/>
      <c r="F61" s="190" t="s">
        <v>24</v>
      </c>
      <c r="G61" s="191"/>
      <c r="H61" s="191"/>
      <c r="I61" s="191">
        <f>'1 1 Pol'!G8+'9 1a Pol'!G8</f>
        <v>0</v>
      </c>
      <c r="J61" s="188" t="str">
        <f>IF(I87=0,"",I61/I87*100)</f>
        <v/>
      </c>
    </row>
    <row r="62" spans="1:10" ht="36.75" customHeight="1" x14ac:dyDescent="0.2">
      <c r="A62" s="177"/>
      <c r="B62" s="182" t="s">
        <v>81</v>
      </c>
      <c r="C62" s="183" t="s">
        <v>82</v>
      </c>
      <c r="D62" s="184"/>
      <c r="E62" s="184"/>
      <c r="F62" s="190" t="s">
        <v>24</v>
      </c>
      <c r="G62" s="191"/>
      <c r="H62" s="191"/>
      <c r="I62" s="191">
        <f>'8 1a Pol'!G8+'8 1a Pol'!G60</f>
        <v>0</v>
      </c>
      <c r="J62" s="188" t="str">
        <f>IF(I87=0,"",I62/I87*100)</f>
        <v/>
      </c>
    </row>
    <row r="63" spans="1:10" ht="36.75" customHeight="1" x14ac:dyDescent="0.2">
      <c r="A63" s="177"/>
      <c r="B63" s="182" t="s">
        <v>83</v>
      </c>
      <c r="C63" s="183" t="s">
        <v>84</v>
      </c>
      <c r="D63" s="184"/>
      <c r="E63" s="184"/>
      <c r="F63" s="190" t="s">
        <v>24</v>
      </c>
      <c r="G63" s="191"/>
      <c r="H63" s="191"/>
      <c r="I63" s="191">
        <f>'8 1a Pol'!G182</f>
        <v>0</v>
      </c>
      <c r="J63" s="188" t="str">
        <f>IF(I87=0,"",I63/I87*100)</f>
        <v/>
      </c>
    </row>
    <row r="64" spans="1:10" ht="36.75" customHeight="1" x14ac:dyDescent="0.2">
      <c r="A64" s="177"/>
      <c r="B64" s="182" t="s">
        <v>85</v>
      </c>
      <c r="C64" s="183" t="s">
        <v>86</v>
      </c>
      <c r="D64" s="184"/>
      <c r="E64" s="184"/>
      <c r="F64" s="190" t="s">
        <v>24</v>
      </c>
      <c r="G64" s="191"/>
      <c r="H64" s="191"/>
      <c r="I64" s="191">
        <f>'8 1a Pol'!G64</f>
        <v>0</v>
      </c>
      <c r="J64" s="188" t="str">
        <f>IF(I87=0,"",I64/I87*100)</f>
        <v/>
      </c>
    </row>
    <row r="65" spans="1:10" ht="36.75" customHeight="1" x14ac:dyDescent="0.2">
      <c r="A65" s="177"/>
      <c r="B65" s="182" t="s">
        <v>87</v>
      </c>
      <c r="C65" s="183" t="s">
        <v>88</v>
      </c>
      <c r="D65" s="184"/>
      <c r="E65" s="184"/>
      <c r="F65" s="190" t="s">
        <v>24</v>
      </c>
      <c r="G65" s="191"/>
      <c r="H65" s="191"/>
      <c r="I65" s="191">
        <f>'8 1a Pol'!G17</f>
        <v>0</v>
      </c>
      <c r="J65" s="188" t="str">
        <f>IF(I87=0,"",I65/I87*100)</f>
        <v/>
      </c>
    </row>
    <row r="66" spans="1:10" ht="36.75" customHeight="1" x14ac:dyDescent="0.2">
      <c r="A66" s="177"/>
      <c r="B66" s="182" t="s">
        <v>62</v>
      </c>
      <c r="C66" s="183" t="s">
        <v>89</v>
      </c>
      <c r="D66" s="184"/>
      <c r="E66" s="184"/>
      <c r="F66" s="190" t="s">
        <v>24</v>
      </c>
      <c r="G66" s="191"/>
      <c r="H66" s="191"/>
      <c r="I66" s="191">
        <f>'9 1a Pol'!G32</f>
        <v>0</v>
      </c>
      <c r="J66" s="188" t="str">
        <f>IF(I87=0,"",I66/I87*100)</f>
        <v/>
      </c>
    </row>
    <row r="67" spans="1:10" ht="36.75" customHeight="1" x14ac:dyDescent="0.2">
      <c r="A67" s="177"/>
      <c r="B67" s="182" t="s">
        <v>90</v>
      </c>
      <c r="C67" s="183" t="s">
        <v>91</v>
      </c>
      <c r="D67" s="184"/>
      <c r="E67" s="184"/>
      <c r="F67" s="190" t="s">
        <v>24</v>
      </c>
      <c r="G67" s="191"/>
      <c r="H67" s="191"/>
      <c r="I67" s="191">
        <f>'9 1a Pol'!G44</f>
        <v>0</v>
      </c>
      <c r="J67" s="188" t="str">
        <f>IF(I87=0,"",I67/I87*100)</f>
        <v/>
      </c>
    </row>
    <row r="68" spans="1:10" ht="36.75" customHeight="1" x14ac:dyDescent="0.2">
      <c r="A68" s="177"/>
      <c r="B68" s="182" t="s">
        <v>92</v>
      </c>
      <c r="C68" s="183" t="s">
        <v>93</v>
      </c>
      <c r="D68" s="184"/>
      <c r="E68" s="184"/>
      <c r="F68" s="190" t="s">
        <v>24</v>
      </c>
      <c r="G68" s="191"/>
      <c r="H68" s="191"/>
      <c r="I68" s="191">
        <f>'1 1 Pol'!G82</f>
        <v>0</v>
      </c>
      <c r="J68" s="188" t="str">
        <f>IF(I87=0,"",I68/I87*100)</f>
        <v/>
      </c>
    </row>
    <row r="69" spans="1:10" ht="36.75" customHeight="1" x14ac:dyDescent="0.2">
      <c r="A69" s="177"/>
      <c r="B69" s="182" t="s">
        <v>94</v>
      </c>
      <c r="C69" s="183" t="s">
        <v>95</v>
      </c>
      <c r="D69" s="184"/>
      <c r="E69" s="184"/>
      <c r="F69" s="190" t="s">
        <v>24</v>
      </c>
      <c r="G69" s="191"/>
      <c r="H69" s="191"/>
      <c r="I69" s="191">
        <f>'2 1 Pol'!G11</f>
        <v>0</v>
      </c>
      <c r="J69" s="188" t="str">
        <f>IF(I87=0,"",I69/I87*100)</f>
        <v/>
      </c>
    </row>
    <row r="70" spans="1:10" ht="36.75" customHeight="1" x14ac:dyDescent="0.2">
      <c r="A70" s="177"/>
      <c r="B70" s="182" t="s">
        <v>96</v>
      </c>
      <c r="C70" s="183" t="s">
        <v>97</v>
      </c>
      <c r="D70" s="184"/>
      <c r="E70" s="184"/>
      <c r="F70" s="190" t="s">
        <v>24</v>
      </c>
      <c r="G70" s="191"/>
      <c r="H70" s="191"/>
      <c r="I70" s="191">
        <f>'9 1a Pol'!G67</f>
        <v>0</v>
      </c>
      <c r="J70" s="188" t="str">
        <f>IF(I87=0,"",I70/I87*100)</f>
        <v/>
      </c>
    </row>
    <row r="71" spans="1:10" ht="36.75" customHeight="1" x14ac:dyDescent="0.2">
      <c r="A71" s="177"/>
      <c r="B71" s="182" t="s">
        <v>98</v>
      </c>
      <c r="C71" s="183" t="s">
        <v>99</v>
      </c>
      <c r="D71" s="184"/>
      <c r="E71" s="184"/>
      <c r="F71" s="190" t="s">
        <v>24</v>
      </c>
      <c r="G71" s="191"/>
      <c r="H71" s="191"/>
      <c r="I71" s="191">
        <f>'1 1 Pol'!G163</f>
        <v>0</v>
      </c>
      <c r="J71" s="188" t="str">
        <f>IF(I87=0,"",I71/I87*100)</f>
        <v/>
      </c>
    </row>
    <row r="72" spans="1:10" ht="36.75" customHeight="1" x14ac:dyDescent="0.2">
      <c r="A72" s="177"/>
      <c r="B72" s="182" t="s">
        <v>100</v>
      </c>
      <c r="C72" s="183" t="s">
        <v>101</v>
      </c>
      <c r="D72" s="184"/>
      <c r="E72" s="184"/>
      <c r="F72" s="190" t="s">
        <v>24</v>
      </c>
      <c r="G72" s="191"/>
      <c r="H72" s="191"/>
      <c r="I72" s="191">
        <f>'9 1a Pol'!G70</f>
        <v>0</v>
      </c>
      <c r="J72" s="188" t="str">
        <f>IF(I87=0,"",I72/I87*100)</f>
        <v/>
      </c>
    </row>
    <row r="73" spans="1:10" ht="36.75" customHeight="1" x14ac:dyDescent="0.2">
      <c r="A73" s="177"/>
      <c r="B73" s="182" t="s">
        <v>102</v>
      </c>
      <c r="C73" s="183" t="s">
        <v>103</v>
      </c>
      <c r="D73" s="184"/>
      <c r="E73" s="184"/>
      <c r="F73" s="190" t="s">
        <v>24</v>
      </c>
      <c r="G73" s="191"/>
      <c r="H73" s="191"/>
      <c r="I73" s="191">
        <f>'1 1 Pol'!G174</f>
        <v>0</v>
      </c>
      <c r="J73" s="188" t="str">
        <f>IF(I87=0,"",I73/I87*100)</f>
        <v/>
      </c>
    </row>
    <row r="74" spans="1:10" ht="36.75" customHeight="1" x14ac:dyDescent="0.2">
      <c r="A74" s="177"/>
      <c r="B74" s="182" t="s">
        <v>104</v>
      </c>
      <c r="C74" s="183" t="s">
        <v>105</v>
      </c>
      <c r="D74" s="184"/>
      <c r="E74" s="184"/>
      <c r="F74" s="190" t="s">
        <v>24</v>
      </c>
      <c r="G74" s="191"/>
      <c r="H74" s="191"/>
      <c r="I74" s="191">
        <f>'2 1 Pol'!G18</f>
        <v>0</v>
      </c>
      <c r="J74" s="188" t="str">
        <f>IF(I87=0,"",I74/I87*100)</f>
        <v/>
      </c>
    </row>
    <row r="75" spans="1:10" ht="36.75" customHeight="1" x14ac:dyDescent="0.2">
      <c r="A75" s="177"/>
      <c r="B75" s="182" t="s">
        <v>106</v>
      </c>
      <c r="C75" s="183" t="s">
        <v>107</v>
      </c>
      <c r="D75" s="184"/>
      <c r="E75" s="184"/>
      <c r="F75" s="190" t="s">
        <v>24</v>
      </c>
      <c r="G75" s="191"/>
      <c r="H75" s="191"/>
      <c r="I75" s="191">
        <f>'1 1 Pol'!G216+'9 1a Pol'!G130</f>
        <v>0</v>
      </c>
      <c r="J75" s="188" t="str">
        <f>IF(I87=0,"",I75/I87*100)</f>
        <v/>
      </c>
    </row>
    <row r="76" spans="1:10" ht="36.75" customHeight="1" x14ac:dyDescent="0.2">
      <c r="A76" s="177"/>
      <c r="B76" s="182" t="s">
        <v>108</v>
      </c>
      <c r="C76" s="183" t="s">
        <v>109</v>
      </c>
      <c r="D76" s="184"/>
      <c r="E76" s="184"/>
      <c r="F76" s="190" t="s">
        <v>25</v>
      </c>
      <c r="G76" s="191"/>
      <c r="H76" s="191"/>
      <c r="I76" s="191">
        <f>'2 1 Pol'!G23</f>
        <v>0</v>
      </c>
      <c r="J76" s="188" t="str">
        <f>IF(I87=0,"",I76/I87*100)</f>
        <v/>
      </c>
    </row>
    <row r="77" spans="1:10" ht="36.75" customHeight="1" x14ac:dyDescent="0.2">
      <c r="A77" s="177"/>
      <c r="B77" s="182" t="s">
        <v>110</v>
      </c>
      <c r="C77" s="183" t="s">
        <v>111</v>
      </c>
      <c r="D77" s="184"/>
      <c r="E77" s="184"/>
      <c r="F77" s="190" t="s">
        <v>25</v>
      </c>
      <c r="G77" s="191"/>
      <c r="H77" s="191"/>
      <c r="I77" s="191">
        <f>'2 1 Pol'!G28</f>
        <v>0</v>
      </c>
      <c r="J77" s="188" t="str">
        <f>IF(I87=0,"",I77/I87*100)</f>
        <v/>
      </c>
    </row>
    <row r="78" spans="1:10" ht="36.75" customHeight="1" x14ac:dyDescent="0.2">
      <c r="A78" s="177"/>
      <c r="B78" s="182" t="s">
        <v>112</v>
      </c>
      <c r="C78" s="183" t="s">
        <v>113</v>
      </c>
      <c r="D78" s="184"/>
      <c r="E78" s="184"/>
      <c r="F78" s="190" t="s">
        <v>25</v>
      </c>
      <c r="G78" s="191"/>
      <c r="H78" s="191"/>
      <c r="I78" s="191">
        <f>'2 1 Pol'!G8</f>
        <v>0</v>
      </c>
      <c r="J78" s="188" t="str">
        <f>IF(I87=0,"",I78/I87*100)</f>
        <v/>
      </c>
    </row>
    <row r="79" spans="1:10" ht="36.75" customHeight="1" x14ac:dyDescent="0.2">
      <c r="A79" s="177"/>
      <c r="B79" s="182" t="s">
        <v>114</v>
      </c>
      <c r="C79" s="183" t="s">
        <v>115</v>
      </c>
      <c r="D79" s="184"/>
      <c r="E79" s="184"/>
      <c r="F79" s="190" t="s">
        <v>26</v>
      </c>
      <c r="G79" s="191"/>
      <c r="H79" s="191"/>
      <c r="I79" s="191">
        <f>'4 1 Pol'!G8</f>
        <v>0</v>
      </c>
      <c r="J79" s="188" t="str">
        <f>IF(I87=0,"",I79/I87*100)</f>
        <v/>
      </c>
    </row>
    <row r="80" spans="1:10" ht="36.75" customHeight="1" x14ac:dyDescent="0.2">
      <c r="A80" s="177"/>
      <c r="B80" s="182" t="s">
        <v>116</v>
      </c>
      <c r="C80" s="183" t="s">
        <v>117</v>
      </c>
      <c r="D80" s="184"/>
      <c r="E80" s="184"/>
      <c r="F80" s="190" t="s">
        <v>26</v>
      </c>
      <c r="G80" s="191"/>
      <c r="H80" s="191"/>
      <c r="I80" s="191">
        <f>'4 1 Pol'!G15</f>
        <v>0</v>
      </c>
      <c r="J80" s="188" t="str">
        <f>IF(I87=0,"",I80/I87*100)</f>
        <v/>
      </c>
    </row>
    <row r="81" spans="1:10" ht="36.75" customHeight="1" x14ac:dyDescent="0.2">
      <c r="A81" s="177"/>
      <c r="B81" s="182" t="s">
        <v>118</v>
      </c>
      <c r="C81" s="183" t="s">
        <v>119</v>
      </c>
      <c r="D81" s="184"/>
      <c r="E81" s="184"/>
      <c r="F81" s="190" t="s">
        <v>26</v>
      </c>
      <c r="G81" s="191"/>
      <c r="H81" s="191"/>
      <c r="I81" s="191">
        <f>'1 1 Pol'!G220+'4 1 Pol'!G126</f>
        <v>0</v>
      </c>
      <c r="J81" s="188" t="str">
        <f>IF(I87=0,"",I81/I87*100)</f>
        <v/>
      </c>
    </row>
    <row r="82" spans="1:10" ht="36.75" customHeight="1" x14ac:dyDescent="0.2">
      <c r="A82" s="177"/>
      <c r="B82" s="182" t="s">
        <v>120</v>
      </c>
      <c r="C82" s="183" t="s">
        <v>121</v>
      </c>
      <c r="D82" s="184"/>
      <c r="E82" s="184"/>
      <c r="F82" s="190" t="s">
        <v>26</v>
      </c>
      <c r="G82" s="191"/>
      <c r="H82" s="191"/>
      <c r="I82" s="191">
        <f>'9 2 Pol'!G8</f>
        <v>0</v>
      </c>
      <c r="J82" s="188" t="str">
        <f>IF(I87=0,"",I82/I87*100)</f>
        <v/>
      </c>
    </row>
    <row r="83" spans="1:10" ht="36.75" customHeight="1" x14ac:dyDescent="0.2">
      <c r="A83" s="177"/>
      <c r="B83" s="182" t="s">
        <v>122</v>
      </c>
      <c r="C83" s="183" t="s">
        <v>123</v>
      </c>
      <c r="D83" s="184"/>
      <c r="E83" s="184"/>
      <c r="F83" s="190" t="s">
        <v>26</v>
      </c>
      <c r="G83" s="191"/>
      <c r="H83" s="191"/>
      <c r="I83" s="191">
        <f>'9 2 Pol'!G18</f>
        <v>0</v>
      </c>
      <c r="J83" s="188" t="str">
        <f>IF(I87=0,"",I83/I87*100)</f>
        <v/>
      </c>
    </row>
    <row r="84" spans="1:10" ht="36.75" customHeight="1" x14ac:dyDescent="0.2">
      <c r="A84" s="177"/>
      <c r="B84" s="182" t="s">
        <v>124</v>
      </c>
      <c r="C84" s="183" t="s">
        <v>125</v>
      </c>
      <c r="D84" s="184"/>
      <c r="E84" s="184"/>
      <c r="F84" s="190" t="s">
        <v>26</v>
      </c>
      <c r="G84" s="191"/>
      <c r="H84" s="191"/>
      <c r="I84" s="191">
        <f>'9 2 Pol'!G58</f>
        <v>0</v>
      </c>
      <c r="J84" s="188" t="str">
        <f>IF(I87=0,"",I84/I87*100)</f>
        <v/>
      </c>
    </row>
    <row r="85" spans="1:10" ht="36.75" customHeight="1" x14ac:dyDescent="0.2">
      <c r="A85" s="177"/>
      <c r="B85" s="182" t="s">
        <v>126</v>
      </c>
      <c r="C85" s="183" t="s">
        <v>27</v>
      </c>
      <c r="D85" s="184"/>
      <c r="E85" s="184"/>
      <c r="F85" s="190" t="s">
        <v>126</v>
      </c>
      <c r="G85" s="191"/>
      <c r="H85" s="191"/>
      <c r="I85" s="191">
        <f>'01 1 Naklady'!G8</f>
        <v>0</v>
      </c>
      <c r="J85" s="188" t="str">
        <f>IF(I87=0,"",I85/I87*100)</f>
        <v/>
      </c>
    </row>
    <row r="86" spans="1:10" ht="36.75" customHeight="1" x14ac:dyDescent="0.2">
      <c r="A86" s="177"/>
      <c r="B86" s="182" t="s">
        <v>127</v>
      </c>
      <c r="C86" s="183" t="s">
        <v>28</v>
      </c>
      <c r="D86" s="184"/>
      <c r="E86" s="184"/>
      <c r="F86" s="190" t="s">
        <v>127</v>
      </c>
      <c r="G86" s="191"/>
      <c r="H86" s="191"/>
      <c r="I86" s="191">
        <f>'01 1 Naklady'!G15</f>
        <v>0</v>
      </c>
      <c r="J86" s="188" t="str">
        <f>IF(I87=0,"",I86/I87*100)</f>
        <v/>
      </c>
    </row>
    <row r="87" spans="1:10" ht="25.5" customHeight="1" x14ac:dyDescent="0.2">
      <c r="A87" s="178"/>
      <c r="B87" s="185" t="s">
        <v>1</v>
      </c>
      <c r="C87" s="186"/>
      <c r="D87" s="187"/>
      <c r="E87" s="187"/>
      <c r="F87" s="192"/>
      <c r="G87" s="193"/>
      <c r="H87" s="193"/>
      <c r="I87" s="193">
        <f>SUM(I61:I86)</f>
        <v>0</v>
      </c>
      <c r="J87" s="189">
        <f>SUM(J61:J86)</f>
        <v>0</v>
      </c>
    </row>
    <row r="88" spans="1:10" x14ac:dyDescent="0.2">
      <c r="F88" s="133"/>
      <c r="G88" s="133"/>
      <c r="H88" s="133"/>
      <c r="I88" s="133"/>
      <c r="J88" s="134"/>
    </row>
    <row r="89" spans="1:10" x14ac:dyDescent="0.2">
      <c r="F89" s="133"/>
      <c r="G89" s="133"/>
      <c r="H89" s="133"/>
      <c r="I89" s="133"/>
      <c r="J89" s="134"/>
    </row>
    <row r="90" spans="1:10" x14ac:dyDescent="0.2">
      <c r="F90" s="133"/>
      <c r="G90" s="133"/>
      <c r="H90" s="133"/>
      <c r="I90" s="133"/>
      <c r="J90" s="134"/>
    </row>
  </sheetData>
  <sheetProtection algorithmName="SHA-512" hashValue="KmHn6hntLurg+UezGEQiya7Gx8jI15s4QeMvhbWsAIa1mzQOp0TcjuywkOmDpmnhiuCaMplP4l19ZVGFVeT2FA==" saltValue="PslquAlqrut07jQFly8xR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85:E85"/>
    <mergeCell ref="C86:E86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B54:E54"/>
    <mergeCell ref="C61:E61"/>
    <mergeCell ref="C62:E62"/>
    <mergeCell ref="C63:E63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7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8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9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eGMZ4IkL9+mH+RFTav2gKbs1z54TjqAoX7ErVCfZGWZ7sgIqbuq/4bvJ08F2QlaUx6nVxouWXSIZVABBKzChgQ==" saltValue="0/P/UE27Ro0CrJfZU6hBX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A75A-A0F4-475C-A731-90DFBC77091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128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131</v>
      </c>
      <c r="C3" s="199" t="s">
        <v>57</v>
      </c>
      <c r="D3" s="197"/>
      <c r="E3" s="197"/>
      <c r="F3" s="197"/>
      <c r="G3" s="198"/>
      <c r="AC3" s="175" t="s">
        <v>132</v>
      </c>
      <c r="AG3" t="s">
        <v>133</v>
      </c>
    </row>
    <row r="4" spans="1:60" ht="24.95" customHeight="1" x14ac:dyDescent="0.2">
      <c r="A4" s="200" t="s">
        <v>9</v>
      </c>
      <c r="B4" s="201" t="s">
        <v>58</v>
      </c>
      <c r="C4" s="202" t="s">
        <v>57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126</v>
      </c>
      <c r="C8" s="237" t="s">
        <v>27</v>
      </c>
      <c r="D8" s="223"/>
      <c r="E8" s="224"/>
      <c r="F8" s="225"/>
      <c r="G8" s="225">
        <f>SUMIF(AG9:AG14,"&lt;&gt;NOR",G9:G14)</f>
        <v>0</v>
      </c>
      <c r="H8" s="225"/>
      <c r="I8" s="225">
        <f>SUM(I9:I14)</f>
        <v>0</v>
      </c>
      <c r="J8" s="225"/>
      <c r="K8" s="225">
        <f>SUM(K9:K14)</f>
        <v>0</v>
      </c>
      <c r="L8" s="225"/>
      <c r="M8" s="225">
        <f>SUM(M9:M14)</f>
        <v>0</v>
      </c>
      <c r="N8" s="225"/>
      <c r="O8" s="225">
        <f>SUM(O9:O14)</f>
        <v>0</v>
      </c>
      <c r="P8" s="225"/>
      <c r="Q8" s="225">
        <f>SUM(Q9:Q14)</f>
        <v>0</v>
      </c>
      <c r="R8" s="225"/>
      <c r="S8" s="225"/>
      <c r="T8" s="226"/>
      <c r="U8" s="220"/>
      <c r="V8" s="220">
        <f>SUM(V9:V14)</f>
        <v>0</v>
      </c>
      <c r="W8" s="220"/>
      <c r="X8" s="220"/>
      <c r="AG8" t="s">
        <v>157</v>
      </c>
    </row>
    <row r="9" spans="1:60" outlineLevel="1" x14ac:dyDescent="0.2">
      <c r="A9" s="227">
        <v>1</v>
      </c>
      <c r="B9" s="228" t="s">
        <v>158</v>
      </c>
      <c r="C9" s="238" t="s">
        <v>159</v>
      </c>
      <c r="D9" s="229" t="s">
        <v>160</v>
      </c>
      <c r="E9" s="230">
        <v>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161</v>
      </c>
      <c r="T9" s="233" t="s">
        <v>162</v>
      </c>
      <c r="U9" s="219">
        <v>0</v>
      </c>
      <c r="V9" s="219">
        <f>ROUND(E9*U9,2)</f>
        <v>0</v>
      </c>
      <c r="W9" s="219"/>
      <c r="X9" s="219" t="s">
        <v>163</v>
      </c>
      <c r="Y9" s="210"/>
      <c r="Z9" s="210"/>
      <c r="AA9" s="210"/>
      <c r="AB9" s="210"/>
      <c r="AC9" s="210"/>
      <c r="AD9" s="210"/>
      <c r="AE9" s="210"/>
      <c r="AF9" s="210"/>
      <c r="AG9" s="210" t="s">
        <v>164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39"/>
      <c r="D10" s="235"/>
      <c r="E10" s="235"/>
      <c r="F10" s="235"/>
      <c r="G10" s="235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165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27">
        <v>2</v>
      </c>
      <c r="B11" s="228" t="s">
        <v>166</v>
      </c>
      <c r="C11" s="238" t="s">
        <v>167</v>
      </c>
      <c r="D11" s="229" t="s">
        <v>160</v>
      </c>
      <c r="E11" s="230">
        <v>1</v>
      </c>
      <c r="F11" s="231"/>
      <c r="G11" s="232">
        <f>ROUND(E11*F11,2)</f>
        <v>0</v>
      </c>
      <c r="H11" s="231"/>
      <c r="I11" s="232">
        <f>ROUND(E11*H11,2)</f>
        <v>0</v>
      </c>
      <c r="J11" s="231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161</v>
      </c>
      <c r="T11" s="233" t="s">
        <v>162</v>
      </c>
      <c r="U11" s="219">
        <v>0</v>
      </c>
      <c r="V11" s="219">
        <f>ROUND(E11*U11,2)</f>
        <v>0</v>
      </c>
      <c r="W11" s="219"/>
      <c r="X11" s="219" t="s">
        <v>163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164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39"/>
      <c r="D12" s="235"/>
      <c r="E12" s="235"/>
      <c r="F12" s="235"/>
      <c r="G12" s="235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165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3</v>
      </c>
      <c r="B13" s="228" t="s">
        <v>168</v>
      </c>
      <c r="C13" s="238" t="s">
        <v>169</v>
      </c>
      <c r="D13" s="229" t="s">
        <v>160</v>
      </c>
      <c r="E13" s="230">
        <v>1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161</v>
      </c>
      <c r="T13" s="233" t="s">
        <v>162</v>
      </c>
      <c r="U13" s="219">
        <v>0</v>
      </c>
      <c r="V13" s="219">
        <f>ROUND(E13*U13,2)</f>
        <v>0</v>
      </c>
      <c r="W13" s="219"/>
      <c r="X13" s="219" t="s">
        <v>163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164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39"/>
      <c r="D14" s="235"/>
      <c r="E14" s="235"/>
      <c r="F14" s="235"/>
      <c r="G14" s="235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165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x14ac:dyDescent="0.2">
      <c r="A15" s="221" t="s">
        <v>156</v>
      </c>
      <c r="B15" s="222" t="s">
        <v>127</v>
      </c>
      <c r="C15" s="237" t="s">
        <v>28</v>
      </c>
      <c r="D15" s="223"/>
      <c r="E15" s="224"/>
      <c r="F15" s="225"/>
      <c r="G15" s="225">
        <f>SUMIF(AG16:AG19,"&lt;&gt;NOR",G16:G19)</f>
        <v>0</v>
      </c>
      <c r="H15" s="225"/>
      <c r="I15" s="225">
        <f>SUM(I16:I19)</f>
        <v>0</v>
      </c>
      <c r="J15" s="225"/>
      <c r="K15" s="225">
        <f>SUM(K16:K19)</f>
        <v>0</v>
      </c>
      <c r="L15" s="225"/>
      <c r="M15" s="225">
        <f>SUM(M16:M19)</f>
        <v>0</v>
      </c>
      <c r="N15" s="225"/>
      <c r="O15" s="225">
        <f>SUM(O16:O19)</f>
        <v>0</v>
      </c>
      <c r="P15" s="225"/>
      <c r="Q15" s="225">
        <f>SUM(Q16:Q19)</f>
        <v>0</v>
      </c>
      <c r="R15" s="225"/>
      <c r="S15" s="225"/>
      <c r="T15" s="226"/>
      <c r="U15" s="220"/>
      <c r="V15" s="220">
        <f>SUM(V16:V19)</f>
        <v>0</v>
      </c>
      <c r="W15" s="220"/>
      <c r="X15" s="220"/>
      <c r="AG15" t="s">
        <v>157</v>
      </c>
    </row>
    <row r="16" spans="1:60" outlineLevel="1" x14ac:dyDescent="0.2">
      <c r="A16" s="227">
        <v>4</v>
      </c>
      <c r="B16" s="228" t="s">
        <v>170</v>
      </c>
      <c r="C16" s="238" t="s">
        <v>171</v>
      </c>
      <c r="D16" s="229" t="s">
        <v>160</v>
      </c>
      <c r="E16" s="230">
        <v>1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172</v>
      </c>
      <c r="T16" s="233" t="s">
        <v>162</v>
      </c>
      <c r="U16" s="219">
        <v>0</v>
      </c>
      <c r="V16" s="219">
        <f>ROUND(E16*U16,2)</f>
        <v>0</v>
      </c>
      <c r="W16" s="219"/>
      <c r="X16" s="219" t="s">
        <v>163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164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39"/>
      <c r="D17" s="235"/>
      <c r="E17" s="235"/>
      <c r="F17" s="235"/>
      <c r="G17" s="235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27">
        <v>5</v>
      </c>
      <c r="B18" s="228" t="s">
        <v>173</v>
      </c>
      <c r="C18" s="238" t="s">
        <v>174</v>
      </c>
      <c r="D18" s="229" t="s">
        <v>160</v>
      </c>
      <c r="E18" s="230">
        <v>1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172</v>
      </c>
      <c r="T18" s="233" t="s">
        <v>162</v>
      </c>
      <c r="U18" s="219">
        <v>0</v>
      </c>
      <c r="V18" s="219">
        <f>ROUND(E18*U18,2)</f>
        <v>0</v>
      </c>
      <c r="W18" s="219"/>
      <c r="X18" s="219" t="s">
        <v>163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164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39"/>
      <c r="D19" s="235"/>
      <c r="E19" s="235"/>
      <c r="F19" s="235"/>
      <c r="G19" s="235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165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3"/>
      <c r="B20" s="4"/>
      <c r="C20" s="240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v>15</v>
      </c>
      <c r="AF20">
        <v>21</v>
      </c>
      <c r="AG20" t="s">
        <v>143</v>
      </c>
    </row>
    <row r="21" spans="1:60" x14ac:dyDescent="0.2">
      <c r="A21" s="213"/>
      <c r="B21" s="214" t="s">
        <v>29</v>
      </c>
      <c r="C21" s="241"/>
      <c r="D21" s="215"/>
      <c r="E21" s="216"/>
      <c r="F21" s="216"/>
      <c r="G21" s="236">
        <f>G8+G15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f>SUMIF(L7:L19,AE20,G7:G19)</f>
        <v>0</v>
      </c>
      <c r="AF21">
        <f>SUMIF(L7:L19,AF20,G7:G19)</f>
        <v>0</v>
      </c>
      <c r="AG21" t="s">
        <v>175</v>
      </c>
    </row>
    <row r="22" spans="1:60" x14ac:dyDescent="0.2">
      <c r="C22" s="242"/>
      <c r="D22" s="10"/>
      <c r="AG22" t="s">
        <v>176</v>
      </c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7SxDcwq/KWXLsMQoTU+ooqUCQP0APllERN2CAyCiGHb7A0T7uGdN/bvIynF5UyM6+wZdL6lVn+SknL/EjuBhg==" saltValue="6HSpaDMlzaODUEMHHe/7kg==" spinCount="100000" sheet="1"/>
  <mergeCells count="9">
    <mergeCell ref="C14:G14"/>
    <mergeCell ref="C17:G17"/>
    <mergeCell ref="C19:G19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736A-12B7-472D-9E55-B161EBF21633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58</v>
      </c>
      <c r="C3" s="199" t="s">
        <v>60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58</v>
      </c>
      <c r="C4" s="202" t="s">
        <v>61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58</v>
      </c>
      <c r="C8" s="237" t="s">
        <v>80</v>
      </c>
      <c r="D8" s="223"/>
      <c r="E8" s="224"/>
      <c r="F8" s="225"/>
      <c r="G8" s="225">
        <f>SUMIF(AG9:AG81,"&lt;&gt;NOR",G9:G81)</f>
        <v>0</v>
      </c>
      <c r="H8" s="225"/>
      <c r="I8" s="225">
        <f>SUM(I9:I81)</f>
        <v>0</v>
      </c>
      <c r="J8" s="225"/>
      <c r="K8" s="225">
        <f>SUM(K9:K81)</f>
        <v>0</v>
      </c>
      <c r="L8" s="225"/>
      <c r="M8" s="225">
        <f>SUM(M9:M81)</f>
        <v>0</v>
      </c>
      <c r="N8" s="225"/>
      <c r="O8" s="225">
        <f>SUM(O9:O81)</f>
        <v>18.34</v>
      </c>
      <c r="P8" s="225"/>
      <c r="Q8" s="225">
        <f>SUM(Q9:Q81)</f>
        <v>0</v>
      </c>
      <c r="R8" s="225"/>
      <c r="S8" s="225"/>
      <c r="T8" s="226"/>
      <c r="U8" s="220"/>
      <c r="V8" s="220">
        <f>SUM(V9:V81)</f>
        <v>585.71999999999991</v>
      </c>
      <c r="W8" s="220"/>
      <c r="X8" s="220"/>
      <c r="AG8" t="s">
        <v>157</v>
      </c>
    </row>
    <row r="9" spans="1:60" outlineLevel="1" x14ac:dyDescent="0.2">
      <c r="A9" s="227">
        <v>1</v>
      </c>
      <c r="B9" s="228" t="s">
        <v>178</v>
      </c>
      <c r="C9" s="238" t="s">
        <v>179</v>
      </c>
      <c r="D9" s="229" t="s">
        <v>180</v>
      </c>
      <c r="E9" s="230">
        <v>14.175000000000001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 t="s">
        <v>181</v>
      </c>
      <c r="S9" s="232" t="s">
        <v>161</v>
      </c>
      <c r="T9" s="233" t="s">
        <v>182</v>
      </c>
      <c r="U9" s="219">
        <v>1.55</v>
      </c>
      <c r="V9" s="219">
        <f>ROUND(E9*U9,2)</f>
        <v>21.97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184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3" t="s">
        <v>185</v>
      </c>
      <c r="D10" s="250"/>
      <c r="E10" s="250"/>
      <c r="F10" s="250"/>
      <c r="G10" s="250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186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49" t="str">
        <f>C10</f>
        <v>příplatek k cenám vykopávek za ztížení vykopávky v blízkosti podzemního vedení nebo výbušnin v horninách jakékoliv třídy,</v>
      </c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4" t="s">
        <v>187</v>
      </c>
      <c r="D11" s="243"/>
      <c r="E11" s="244">
        <v>14.175000000000001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188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5"/>
      <c r="D12" s="234"/>
      <c r="E12" s="234"/>
      <c r="F12" s="234"/>
      <c r="G12" s="234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165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2</v>
      </c>
      <c r="B13" s="228" t="s">
        <v>189</v>
      </c>
      <c r="C13" s="238" t="s">
        <v>190</v>
      </c>
      <c r="D13" s="229" t="s">
        <v>180</v>
      </c>
      <c r="E13" s="230">
        <v>94.5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 t="s">
        <v>181</v>
      </c>
      <c r="S13" s="232" t="s">
        <v>161</v>
      </c>
      <c r="T13" s="233" t="s">
        <v>182</v>
      </c>
      <c r="U13" s="219">
        <v>0.1</v>
      </c>
      <c r="V13" s="219">
        <f>ROUND(E13*U13,2)</f>
        <v>9.4499999999999993</v>
      </c>
      <c r="W13" s="219"/>
      <c r="X13" s="219" t="s">
        <v>183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184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53" t="s">
        <v>191</v>
      </c>
      <c r="D14" s="250"/>
      <c r="E14" s="250"/>
      <c r="F14" s="250"/>
      <c r="G14" s="250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186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49" t="str">
        <f>C14</f>
        <v>nebo lesní půdy, s vodorovným přemístěním na hromady v místě upotřebení nebo na dočasné či trvalé skládky se složením</v>
      </c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4" t="s">
        <v>192</v>
      </c>
      <c r="D15" s="243"/>
      <c r="E15" s="244">
        <v>94.5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188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5"/>
      <c r="D16" s="234"/>
      <c r="E16" s="234"/>
      <c r="F16" s="234"/>
      <c r="G16" s="234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165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7">
        <v>3</v>
      </c>
      <c r="B17" s="228" t="s">
        <v>193</v>
      </c>
      <c r="C17" s="238" t="s">
        <v>194</v>
      </c>
      <c r="D17" s="229" t="s">
        <v>180</v>
      </c>
      <c r="E17" s="230">
        <v>141.75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 t="s">
        <v>181</v>
      </c>
      <c r="S17" s="232" t="s">
        <v>161</v>
      </c>
      <c r="T17" s="233" t="s">
        <v>182</v>
      </c>
      <c r="U17" s="219">
        <v>0.223</v>
      </c>
      <c r="V17" s="219">
        <f>ROUND(E17*U17,2)</f>
        <v>31.61</v>
      </c>
      <c r="W17" s="219"/>
      <c r="X17" s="219" t="s">
        <v>183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195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3" t="s">
        <v>196</v>
      </c>
      <c r="D18" s="250"/>
      <c r="E18" s="250"/>
      <c r="F18" s="250"/>
      <c r="G18" s="250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186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49" t="str">
        <f>C18</f>
        <v>s přemístěním výkopku v příčných profilech na vzdálenost do 15 m nebo s naložením na dopravní prostředek.</v>
      </c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4" t="s">
        <v>197</v>
      </c>
      <c r="D19" s="243"/>
      <c r="E19" s="244">
        <v>141.75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188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5"/>
      <c r="D20" s="234"/>
      <c r="E20" s="234"/>
      <c r="F20" s="234"/>
      <c r="G20" s="234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165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7">
        <v>4</v>
      </c>
      <c r="B21" s="228" t="s">
        <v>198</v>
      </c>
      <c r="C21" s="238" t="s">
        <v>199</v>
      </c>
      <c r="D21" s="229" t="s">
        <v>180</v>
      </c>
      <c r="E21" s="230">
        <v>14.175000000000001</v>
      </c>
      <c r="F21" s="231"/>
      <c r="G21" s="232">
        <f>ROUND(E21*F21,2)</f>
        <v>0</v>
      </c>
      <c r="H21" s="231"/>
      <c r="I21" s="232">
        <f>ROUND(E21*H21,2)</f>
        <v>0</v>
      </c>
      <c r="J21" s="231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 t="s">
        <v>181</v>
      </c>
      <c r="S21" s="232" t="s">
        <v>161</v>
      </c>
      <c r="T21" s="233" t="s">
        <v>182</v>
      </c>
      <c r="U21" s="219">
        <v>8.7999999999999995E-2</v>
      </c>
      <c r="V21" s="219">
        <f>ROUND(E21*U21,2)</f>
        <v>1.25</v>
      </c>
      <c r="W21" s="219"/>
      <c r="X21" s="219" t="s">
        <v>183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195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53" t="s">
        <v>196</v>
      </c>
      <c r="D22" s="250"/>
      <c r="E22" s="250"/>
      <c r="F22" s="250"/>
      <c r="G22" s="250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186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49" t="str">
        <f>C22</f>
        <v>s přemístěním výkopku v příčných profilech na vzdálenost do 15 m nebo s naložením na dopravní prostředek.</v>
      </c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4" t="s">
        <v>187</v>
      </c>
      <c r="D23" s="243"/>
      <c r="E23" s="244">
        <v>14.175000000000001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188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5"/>
      <c r="D24" s="234"/>
      <c r="E24" s="234"/>
      <c r="F24" s="234"/>
      <c r="G24" s="234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165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7">
        <v>5</v>
      </c>
      <c r="B25" s="228" t="s">
        <v>200</v>
      </c>
      <c r="C25" s="238" t="s">
        <v>201</v>
      </c>
      <c r="D25" s="229" t="s">
        <v>180</v>
      </c>
      <c r="E25" s="230">
        <v>295.5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 t="s">
        <v>181</v>
      </c>
      <c r="S25" s="232" t="s">
        <v>161</v>
      </c>
      <c r="T25" s="233" t="s">
        <v>182</v>
      </c>
      <c r="U25" s="219">
        <v>7.3999999999999996E-2</v>
      </c>
      <c r="V25" s="219">
        <f>ROUND(E25*U25,2)</f>
        <v>21.87</v>
      </c>
      <c r="W25" s="219"/>
      <c r="X25" s="219" t="s">
        <v>183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195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3" t="s">
        <v>202</v>
      </c>
      <c r="D26" s="250"/>
      <c r="E26" s="250"/>
      <c r="F26" s="250"/>
      <c r="G26" s="250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186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4" t="s">
        <v>203</v>
      </c>
      <c r="D27" s="243"/>
      <c r="E27" s="244">
        <v>283.5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188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4" t="s">
        <v>204</v>
      </c>
      <c r="D28" s="243"/>
      <c r="E28" s="244">
        <v>12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188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5"/>
      <c r="D29" s="234"/>
      <c r="E29" s="234"/>
      <c r="F29" s="234"/>
      <c r="G29" s="234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165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27">
        <v>6</v>
      </c>
      <c r="B30" s="228" t="s">
        <v>205</v>
      </c>
      <c r="C30" s="238" t="s">
        <v>206</v>
      </c>
      <c r="D30" s="229" t="s">
        <v>180</v>
      </c>
      <c r="E30" s="230">
        <v>10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 t="s">
        <v>181</v>
      </c>
      <c r="S30" s="232" t="s">
        <v>161</v>
      </c>
      <c r="T30" s="233" t="s">
        <v>182</v>
      </c>
      <c r="U30" s="219">
        <v>0.01</v>
      </c>
      <c r="V30" s="219">
        <f>ROUND(E30*U30,2)</f>
        <v>0.1</v>
      </c>
      <c r="W30" s="219"/>
      <c r="X30" s="219" t="s">
        <v>183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184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53" t="s">
        <v>202</v>
      </c>
      <c r="D31" s="250"/>
      <c r="E31" s="250"/>
      <c r="F31" s="250"/>
      <c r="G31" s="250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186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54" t="s">
        <v>207</v>
      </c>
      <c r="D32" s="243"/>
      <c r="E32" s="244">
        <v>70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188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54" t="s">
        <v>208</v>
      </c>
      <c r="D33" s="243"/>
      <c r="E33" s="244">
        <v>-60</v>
      </c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188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5"/>
      <c r="D34" s="234"/>
      <c r="E34" s="234"/>
      <c r="F34" s="234"/>
      <c r="G34" s="234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165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27">
        <v>7</v>
      </c>
      <c r="B35" s="228" t="s">
        <v>209</v>
      </c>
      <c r="C35" s="238" t="s">
        <v>210</v>
      </c>
      <c r="D35" s="229" t="s">
        <v>180</v>
      </c>
      <c r="E35" s="230">
        <v>291.815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 t="s">
        <v>181</v>
      </c>
      <c r="S35" s="232" t="s">
        <v>161</v>
      </c>
      <c r="T35" s="233" t="s">
        <v>182</v>
      </c>
      <c r="U35" s="219">
        <v>0.05</v>
      </c>
      <c r="V35" s="219">
        <f>ROUND(E35*U35,2)</f>
        <v>14.59</v>
      </c>
      <c r="W35" s="219"/>
      <c r="X35" s="219" t="s">
        <v>183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184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54" t="s">
        <v>211</v>
      </c>
      <c r="D36" s="243"/>
      <c r="E36" s="244">
        <v>33.799999999999997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188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4" t="s">
        <v>212</v>
      </c>
      <c r="D37" s="243"/>
      <c r="E37" s="244">
        <v>25.35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188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4" t="s">
        <v>213</v>
      </c>
      <c r="D38" s="243"/>
      <c r="E38" s="244">
        <v>150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188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4" t="s">
        <v>214</v>
      </c>
      <c r="D39" s="243"/>
      <c r="E39" s="244">
        <v>82.665000000000006</v>
      </c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188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5"/>
      <c r="D40" s="234"/>
      <c r="E40" s="234"/>
      <c r="F40" s="234"/>
      <c r="G40" s="234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27">
        <v>8</v>
      </c>
      <c r="B41" s="228" t="s">
        <v>215</v>
      </c>
      <c r="C41" s="238" t="s">
        <v>216</v>
      </c>
      <c r="D41" s="229" t="s">
        <v>180</v>
      </c>
      <c r="E41" s="230">
        <v>145.94999999999999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 t="s">
        <v>181</v>
      </c>
      <c r="S41" s="232" t="s">
        <v>161</v>
      </c>
      <c r="T41" s="233" t="s">
        <v>182</v>
      </c>
      <c r="U41" s="219">
        <v>3.5999999999999997E-2</v>
      </c>
      <c r="V41" s="219">
        <f>ROUND(E41*U41,2)</f>
        <v>5.25</v>
      </c>
      <c r="W41" s="219"/>
      <c r="X41" s="219" t="s">
        <v>183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184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3" t="s">
        <v>217</v>
      </c>
      <c r="D42" s="250"/>
      <c r="E42" s="250"/>
      <c r="F42" s="250"/>
      <c r="G42" s="250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186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4" t="s">
        <v>218</v>
      </c>
      <c r="D43" s="243"/>
      <c r="E43" s="244">
        <v>20.25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188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54" t="s">
        <v>219</v>
      </c>
      <c r="D44" s="243"/>
      <c r="E44" s="244">
        <v>125.7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188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55"/>
      <c r="D45" s="234"/>
      <c r="E45" s="234"/>
      <c r="F45" s="234"/>
      <c r="G45" s="234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165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27">
        <v>9</v>
      </c>
      <c r="B46" s="228" t="s">
        <v>220</v>
      </c>
      <c r="C46" s="238" t="s">
        <v>221</v>
      </c>
      <c r="D46" s="229" t="s">
        <v>180</v>
      </c>
      <c r="E46" s="230">
        <v>236.25</v>
      </c>
      <c r="F46" s="231"/>
      <c r="G46" s="232">
        <f>ROUND(E46*F46,2)</f>
        <v>0</v>
      </c>
      <c r="H46" s="231"/>
      <c r="I46" s="232">
        <f>ROUND(E46*H46,2)</f>
        <v>0</v>
      </c>
      <c r="J46" s="231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 t="s">
        <v>181</v>
      </c>
      <c r="S46" s="232" t="s">
        <v>161</v>
      </c>
      <c r="T46" s="233" t="s">
        <v>182</v>
      </c>
      <c r="U46" s="219">
        <v>8.9999999999999993E-3</v>
      </c>
      <c r="V46" s="219">
        <f>ROUND(E46*U46,2)</f>
        <v>2.13</v>
      </c>
      <c r="W46" s="219"/>
      <c r="X46" s="219" t="s">
        <v>183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195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56.25" outlineLevel="1" x14ac:dyDescent="0.2">
      <c r="A47" s="217"/>
      <c r="B47" s="218"/>
      <c r="C47" s="256" t="s">
        <v>222</v>
      </c>
      <c r="D47" s="251"/>
      <c r="E47" s="251"/>
      <c r="F47" s="251"/>
      <c r="G47" s="251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223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49" t="str">
        <f>C47</f>
        <v>Výkaz výměr obsahuje pro manipulaci s vytěženou zeminou, popřípadě s vybouranými hmotami, položky, které jsou limitovány určitou vzdáleností pro vodorovné přemístění. Místo pro uložení vytěžené zeminy či vybouraných hmot si zajišťuje uchazeč dle svého technologického plánu a je na uchazeči jaká místa pro uložení zeminy či vybouraných hmot zvolí. Do nabídkové ceny musí uchazeč zakalkulovat skutečné náklady podle odvozní vzdálenosti bez ohledu na to, jaká vzdálenost je uvedená v popise položky.Platí pro všechny položky vodorovného přemístění zeminy, suti, či vybouraných hmot.</v>
      </c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4" t="s">
        <v>192</v>
      </c>
      <c r="D48" s="243"/>
      <c r="E48" s="244">
        <v>94.5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188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4" t="s">
        <v>197</v>
      </c>
      <c r="D49" s="243"/>
      <c r="E49" s="244">
        <v>141.75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188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5"/>
      <c r="D50" s="234"/>
      <c r="E50" s="234"/>
      <c r="F50" s="234"/>
      <c r="G50" s="234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165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27">
        <v>10</v>
      </c>
      <c r="B51" s="228" t="s">
        <v>224</v>
      </c>
      <c r="C51" s="238" t="s">
        <v>225</v>
      </c>
      <c r="D51" s="229" t="s">
        <v>180</v>
      </c>
      <c r="E51" s="230">
        <v>6</v>
      </c>
      <c r="F51" s="231"/>
      <c r="G51" s="232">
        <f>ROUND(E51*F51,2)</f>
        <v>0</v>
      </c>
      <c r="H51" s="231"/>
      <c r="I51" s="232">
        <f>ROUND(E51*H51,2)</f>
        <v>0</v>
      </c>
      <c r="J51" s="231"/>
      <c r="K51" s="232">
        <f>ROUND(E51*J51,2)</f>
        <v>0</v>
      </c>
      <c r="L51" s="232">
        <v>21</v>
      </c>
      <c r="M51" s="232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2" t="s">
        <v>181</v>
      </c>
      <c r="S51" s="232" t="s">
        <v>161</v>
      </c>
      <c r="T51" s="233" t="s">
        <v>182</v>
      </c>
      <c r="U51" s="219">
        <v>0.2</v>
      </c>
      <c r="V51" s="219">
        <f>ROUND(E51*U51,2)</f>
        <v>1.2</v>
      </c>
      <c r="W51" s="219"/>
      <c r="X51" s="219" t="s">
        <v>183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184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53" t="s">
        <v>226</v>
      </c>
      <c r="D52" s="250"/>
      <c r="E52" s="250"/>
      <c r="F52" s="250"/>
      <c r="G52" s="250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186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4" t="s">
        <v>227</v>
      </c>
      <c r="D53" s="243"/>
      <c r="E53" s="244">
        <v>6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188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55"/>
      <c r="D54" s="234"/>
      <c r="E54" s="234"/>
      <c r="F54" s="234"/>
      <c r="G54" s="234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165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27">
        <v>11</v>
      </c>
      <c r="B55" s="228" t="s">
        <v>228</v>
      </c>
      <c r="C55" s="238" t="s">
        <v>229</v>
      </c>
      <c r="D55" s="229" t="s">
        <v>180</v>
      </c>
      <c r="E55" s="230">
        <v>209.15</v>
      </c>
      <c r="F55" s="231"/>
      <c r="G55" s="232">
        <f>ROUND(E55*F55,2)</f>
        <v>0</v>
      </c>
      <c r="H55" s="231"/>
      <c r="I55" s="232">
        <f>ROUND(E55*H55,2)</f>
        <v>0</v>
      </c>
      <c r="J55" s="231"/>
      <c r="K55" s="232">
        <f>ROUND(E55*J55,2)</f>
        <v>0</v>
      </c>
      <c r="L55" s="232">
        <v>21</v>
      </c>
      <c r="M55" s="232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2" t="s">
        <v>181</v>
      </c>
      <c r="S55" s="232" t="s">
        <v>161</v>
      </c>
      <c r="T55" s="233" t="s">
        <v>162</v>
      </c>
      <c r="U55" s="219">
        <v>2.2000000000000002</v>
      </c>
      <c r="V55" s="219">
        <f>ROUND(E55*U55,2)</f>
        <v>460.13</v>
      </c>
      <c r="W55" s="219"/>
      <c r="X55" s="219" t="s">
        <v>183</v>
      </c>
      <c r="Y55" s="210"/>
      <c r="Z55" s="210"/>
      <c r="AA55" s="210"/>
      <c r="AB55" s="210"/>
      <c r="AC55" s="210"/>
      <c r="AD55" s="210"/>
      <c r="AE55" s="210"/>
      <c r="AF55" s="210"/>
      <c r="AG55" s="210" t="s">
        <v>184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17"/>
      <c r="B56" s="218"/>
      <c r="C56" s="253" t="s">
        <v>230</v>
      </c>
      <c r="D56" s="250"/>
      <c r="E56" s="250"/>
      <c r="F56" s="250"/>
      <c r="G56" s="250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186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49" t="str">
        <f>C56</f>
        <v>sypaninou z vhodných hornin tř. 1 - 4 nebo materiálem, uloženým ve vzdálenosti do 30 m od vnějšího kraje objektu, pro jakoukoliv míru zhutnění,</v>
      </c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4" t="s">
        <v>211</v>
      </c>
      <c r="D57" s="243"/>
      <c r="E57" s="244">
        <v>33.799999999999997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188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54" t="s">
        <v>212</v>
      </c>
      <c r="D58" s="243"/>
      <c r="E58" s="244">
        <v>25.35</v>
      </c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188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54" t="s">
        <v>213</v>
      </c>
      <c r="D59" s="243"/>
      <c r="E59" s="244">
        <v>150</v>
      </c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188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5"/>
      <c r="D60" s="234"/>
      <c r="E60" s="234"/>
      <c r="F60" s="234"/>
      <c r="G60" s="234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165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27">
        <v>12</v>
      </c>
      <c r="B61" s="228" t="s">
        <v>231</v>
      </c>
      <c r="C61" s="238" t="s">
        <v>232</v>
      </c>
      <c r="D61" s="229" t="s">
        <v>233</v>
      </c>
      <c r="E61" s="230">
        <v>478.1</v>
      </c>
      <c r="F61" s="231"/>
      <c r="G61" s="232">
        <f>ROUND(E61*F61,2)</f>
        <v>0</v>
      </c>
      <c r="H61" s="231"/>
      <c r="I61" s="232">
        <f>ROUND(E61*H61,2)</f>
        <v>0</v>
      </c>
      <c r="J61" s="231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 t="s">
        <v>181</v>
      </c>
      <c r="S61" s="232" t="s">
        <v>172</v>
      </c>
      <c r="T61" s="233" t="s">
        <v>162</v>
      </c>
      <c r="U61" s="219">
        <v>0.02</v>
      </c>
      <c r="V61" s="219">
        <f>ROUND(E61*U61,2)</f>
        <v>9.56</v>
      </c>
      <c r="W61" s="219"/>
      <c r="X61" s="219" t="s">
        <v>183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195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3" t="s">
        <v>234</v>
      </c>
      <c r="D62" s="250"/>
      <c r="E62" s="250"/>
      <c r="F62" s="250"/>
      <c r="G62" s="250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186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4" t="s">
        <v>235</v>
      </c>
      <c r="D63" s="243"/>
      <c r="E63" s="244">
        <v>381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188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54" t="s">
        <v>236</v>
      </c>
      <c r="D64" s="243"/>
      <c r="E64" s="244">
        <v>24.6</v>
      </c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188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57" t="s">
        <v>237</v>
      </c>
      <c r="D65" s="245"/>
      <c r="E65" s="246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188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58" t="s">
        <v>238</v>
      </c>
      <c r="D66" s="245"/>
      <c r="E66" s="246">
        <v>80</v>
      </c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188</v>
      </c>
      <c r="AH66" s="210">
        <v>2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8" t="s">
        <v>239</v>
      </c>
      <c r="D67" s="245"/>
      <c r="E67" s="246">
        <v>60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188</v>
      </c>
      <c r="AH67" s="210">
        <v>2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59" t="s">
        <v>240</v>
      </c>
      <c r="D68" s="247"/>
      <c r="E68" s="248">
        <v>140</v>
      </c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188</v>
      </c>
      <c r="AH68" s="210">
        <v>3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7" t="s">
        <v>241</v>
      </c>
      <c r="D69" s="245"/>
      <c r="E69" s="246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188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4" t="s">
        <v>242</v>
      </c>
      <c r="D70" s="243"/>
      <c r="E70" s="244">
        <v>42</v>
      </c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188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54" t="s">
        <v>243</v>
      </c>
      <c r="D71" s="243"/>
      <c r="E71" s="244">
        <v>20.5</v>
      </c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188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4" t="s">
        <v>244</v>
      </c>
      <c r="D72" s="243"/>
      <c r="E72" s="244">
        <v>10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188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5"/>
      <c r="D73" s="234"/>
      <c r="E73" s="234"/>
      <c r="F73" s="234"/>
      <c r="G73" s="234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165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22.5" outlineLevel="1" x14ac:dyDescent="0.2">
      <c r="A74" s="227">
        <v>13</v>
      </c>
      <c r="B74" s="228" t="s">
        <v>245</v>
      </c>
      <c r="C74" s="238" t="s">
        <v>246</v>
      </c>
      <c r="D74" s="229" t="s">
        <v>233</v>
      </c>
      <c r="E74" s="230">
        <v>551.1</v>
      </c>
      <c r="F74" s="231"/>
      <c r="G74" s="232">
        <f>ROUND(E74*F74,2)</f>
        <v>0</v>
      </c>
      <c r="H74" s="231"/>
      <c r="I74" s="232">
        <f>ROUND(E74*H74,2)</f>
        <v>0</v>
      </c>
      <c r="J74" s="231"/>
      <c r="K74" s="232">
        <f>ROUND(E74*J74,2)</f>
        <v>0</v>
      </c>
      <c r="L74" s="232">
        <v>21</v>
      </c>
      <c r="M74" s="232">
        <f>G74*(1+L74/100)</f>
        <v>0</v>
      </c>
      <c r="N74" s="232">
        <v>0</v>
      </c>
      <c r="O74" s="232">
        <f>ROUND(E74*N74,2)</f>
        <v>0</v>
      </c>
      <c r="P74" s="232">
        <v>0</v>
      </c>
      <c r="Q74" s="232">
        <f>ROUND(E74*P74,2)</f>
        <v>0</v>
      </c>
      <c r="R74" s="232" t="s">
        <v>181</v>
      </c>
      <c r="S74" s="232" t="s">
        <v>161</v>
      </c>
      <c r="T74" s="233" t="s">
        <v>182</v>
      </c>
      <c r="U74" s="219">
        <v>1.2E-2</v>
      </c>
      <c r="V74" s="219">
        <f>ROUND(E74*U74,2)</f>
        <v>6.61</v>
      </c>
      <c r="W74" s="219"/>
      <c r="X74" s="219" t="s">
        <v>183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184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22.5" outlineLevel="1" x14ac:dyDescent="0.2">
      <c r="A75" s="217"/>
      <c r="B75" s="218"/>
      <c r="C75" s="253" t="s">
        <v>247</v>
      </c>
      <c r="D75" s="250"/>
      <c r="E75" s="250"/>
      <c r="F75" s="250"/>
      <c r="G75" s="250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186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49" t="str">
        <f>C75</f>
        <v>s případným nutným přemístěním hromad nebo dočasných skládek na místo potřeby ze vzdálenosti do 30 m, v rovině nebo ve svahu do 1 : 5,</v>
      </c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54" t="s">
        <v>248</v>
      </c>
      <c r="D76" s="243"/>
      <c r="E76" s="244">
        <v>551.1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188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7"/>
      <c r="B77" s="218"/>
      <c r="C77" s="255"/>
      <c r="D77" s="234"/>
      <c r="E77" s="234"/>
      <c r="F77" s="234"/>
      <c r="G77" s="234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165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7">
        <v>14</v>
      </c>
      <c r="B78" s="228" t="s">
        <v>249</v>
      </c>
      <c r="C78" s="238" t="s">
        <v>250</v>
      </c>
      <c r="D78" s="229" t="s">
        <v>251</v>
      </c>
      <c r="E78" s="230">
        <v>18.34</v>
      </c>
      <c r="F78" s="231"/>
      <c r="G78" s="232">
        <f>ROUND(E78*F78,2)</f>
        <v>0</v>
      </c>
      <c r="H78" s="231"/>
      <c r="I78" s="232">
        <f>ROUND(E78*H78,2)</f>
        <v>0</v>
      </c>
      <c r="J78" s="231"/>
      <c r="K78" s="232">
        <f>ROUND(E78*J78,2)</f>
        <v>0</v>
      </c>
      <c r="L78" s="232">
        <v>21</v>
      </c>
      <c r="M78" s="232">
        <f>G78*(1+L78/100)</f>
        <v>0</v>
      </c>
      <c r="N78" s="232">
        <v>1</v>
      </c>
      <c r="O78" s="232">
        <f>ROUND(E78*N78,2)</f>
        <v>18.34</v>
      </c>
      <c r="P78" s="232">
        <v>0</v>
      </c>
      <c r="Q78" s="232">
        <f>ROUND(E78*P78,2)</f>
        <v>0</v>
      </c>
      <c r="R78" s="232"/>
      <c r="S78" s="232" t="s">
        <v>172</v>
      </c>
      <c r="T78" s="233" t="s">
        <v>162</v>
      </c>
      <c r="U78" s="219">
        <v>0</v>
      </c>
      <c r="V78" s="219">
        <f>ROUND(E78*U78,2)</f>
        <v>0</v>
      </c>
      <c r="W78" s="219"/>
      <c r="X78" s="219" t="s">
        <v>252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253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56" t="s">
        <v>254</v>
      </c>
      <c r="D79" s="251"/>
      <c r="E79" s="251"/>
      <c r="F79" s="251"/>
      <c r="G79" s="251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223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4" t="s">
        <v>255</v>
      </c>
      <c r="D80" s="243"/>
      <c r="E80" s="244">
        <v>18.34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188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7"/>
      <c r="B81" s="218"/>
      <c r="C81" s="255"/>
      <c r="D81" s="234"/>
      <c r="E81" s="234"/>
      <c r="F81" s="234"/>
      <c r="G81" s="234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0"/>
      <c r="Z81" s="210"/>
      <c r="AA81" s="210"/>
      <c r="AB81" s="210"/>
      <c r="AC81" s="210"/>
      <c r="AD81" s="210"/>
      <c r="AE81" s="210"/>
      <c r="AF81" s="210"/>
      <c r="AG81" s="210" t="s">
        <v>165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x14ac:dyDescent="0.2">
      <c r="A82" s="221" t="s">
        <v>156</v>
      </c>
      <c r="B82" s="222" t="s">
        <v>92</v>
      </c>
      <c r="C82" s="237" t="s">
        <v>93</v>
      </c>
      <c r="D82" s="223"/>
      <c r="E82" s="224"/>
      <c r="F82" s="225"/>
      <c r="G82" s="225">
        <f>SUMIF(AG83:AG162,"&lt;&gt;NOR",G83:G162)</f>
        <v>0</v>
      </c>
      <c r="H82" s="225"/>
      <c r="I82" s="225">
        <f>SUM(I83:I162)</f>
        <v>0</v>
      </c>
      <c r="J82" s="225"/>
      <c r="K82" s="225">
        <f>SUM(K83:K162)</f>
        <v>0</v>
      </c>
      <c r="L82" s="225"/>
      <c r="M82" s="225">
        <f>SUM(M83:M162)</f>
        <v>0</v>
      </c>
      <c r="N82" s="225"/>
      <c r="O82" s="225">
        <f>SUM(O83:O162)</f>
        <v>370.84999999999997</v>
      </c>
      <c r="P82" s="225"/>
      <c r="Q82" s="225">
        <f>SUM(Q83:Q162)</f>
        <v>0</v>
      </c>
      <c r="R82" s="225"/>
      <c r="S82" s="225"/>
      <c r="T82" s="226"/>
      <c r="U82" s="220"/>
      <c r="V82" s="220">
        <f>SUM(V83:V162)</f>
        <v>289.08000000000004</v>
      </c>
      <c r="W82" s="220"/>
      <c r="X82" s="220"/>
      <c r="AG82" t="s">
        <v>157</v>
      </c>
    </row>
    <row r="83" spans="1:60" ht="22.5" outlineLevel="1" x14ac:dyDescent="0.2">
      <c r="A83" s="227">
        <v>15</v>
      </c>
      <c r="B83" s="228" t="s">
        <v>256</v>
      </c>
      <c r="C83" s="238" t="s">
        <v>257</v>
      </c>
      <c r="D83" s="229" t="s">
        <v>233</v>
      </c>
      <c r="E83" s="230">
        <v>478.1</v>
      </c>
      <c r="F83" s="231"/>
      <c r="G83" s="232">
        <f>ROUND(E83*F83,2)</f>
        <v>0</v>
      </c>
      <c r="H83" s="231"/>
      <c r="I83" s="232">
        <f>ROUND(E83*H83,2)</f>
        <v>0</v>
      </c>
      <c r="J83" s="231"/>
      <c r="K83" s="232">
        <f>ROUND(E83*J83,2)</f>
        <v>0</v>
      </c>
      <c r="L83" s="232">
        <v>21</v>
      </c>
      <c r="M83" s="232">
        <f>G83*(1+L83/100)</f>
        <v>0</v>
      </c>
      <c r="N83" s="232">
        <v>0.27994000000000002</v>
      </c>
      <c r="O83" s="232">
        <f>ROUND(E83*N83,2)</f>
        <v>133.84</v>
      </c>
      <c r="P83" s="232">
        <v>0</v>
      </c>
      <c r="Q83" s="232">
        <f>ROUND(E83*P83,2)</f>
        <v>0</v>
      </c>
      <c r="R83" s="232" t="s">
        <v>258</v>
      </c>
      <c r="S83" s="232" t="s">
        <v>161</v>
      </c>
      <c r="T83" s="233" t="s">
        <v>182</v>
      </c>
      <c r="U83" s="219">
        <v>2.5999999999999999E-2</v>
      </c>
      <c r="V83" s="219">
        <f>ROUND(E83*U83,2)</f>
        <v>12.43</v>
      </c>
      <c r="W83" s="219"/>
      <c r="X83" s="219" t="s">
        <v>183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195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4" t="s">
        <v>235</v>
      </c>
      <c r="D84" s="243"/>
      <c r="E84" s="244">
        <v>381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188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4" t="s">
        <v>236</v>
      </c>
      <c r="D85" s="243"/>
      <c r="E85" s="244">
        <v>24.6</v>
      </c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188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7" t="s">
        <v>237</v>
      </c>
      <c r="D86" s="245"/>
      <c r="E86" s="246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188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58" t="s">
        <v>238</v>
      </c>
      <c r="D87" s="245"/>
      <c r="E87" s="246">
        <v>80</v>
      </c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188</v>
      </c>
      <c r="AH87" s="210">
        <v>2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58" t="s">
        <v>239</v>
      </c>
      <c r="D88" s="245"/>
      <c r="E88" s="246">
        <v>60</v>
      </c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188</v>
      </c>
      <c r="AH88" s="210">
        <v>2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9" t="s">
        <v>240</v>
      </c>
      <c r="D89" s="247"/>
      <c r="E89" s="248">
        <v>140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188</v>
      </c>
      <c r="AH89" s="210">
        <v>3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57" t="s">
        <v>241</v>
      </c>
      <c r="D90" s="245"/>
      <c r="E90" s="246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188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54" t="s">
        <v>242</v>
      </c>
      <c r="D91" s="243"/>
      <c r="E91" s="244">
        <v>42</v>
      </c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188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54" t="s">
        <v>243</v>
      </c>
      <c r="D92" s="243"/>
      <c r="E92" s="244">
        <v>20.5</v>
      </c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188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54" t="s">
        <v>244</v>
      </c>
      <c r="D93" s="243"/>
      <c r="E93" s="244">
        <v>10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188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5"/>
      <c r="D94" s="234"/>
      <c r="E94" s="234"/>
      <c r="F94" s="234"/>
      <c r="G94" s="234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165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27">
        <v>16</v>
      </c>
      <c r="B95" s="228" t="s">
        <v>259</v>
      </c>
      <c r="C95" s="238" t="s">
        <v>260</v>
      </c>
      <c r="D95" s="229" t="s">
        <v>233</v>
      </c>
      <c r="E95" s="230">
        <v>478.1</v>
      </c>
      <c r="F95" s="231"/>
      <c r="G95" s="232">
        <f>ROUND(E95*F95,2)</f>
        <v>0</v>
      </c>
      <c r="H95" s="231"/>
      <c r="I95" s="232">
        <f>ROUND(E95*H95,2)</f>
        <v>0</v>
      </c>
      <c r="J95" s="231"/>
      <c r="K95" s="232">
        <f>ROUND(E95*J95,2)</f>
        <v>0</v>
      </c>
      <c r="L95" s="232">
        <v>21</v>
      </c>
      <c r="M95" s="232">
        <f>G95*(1+L95/100)</f>
        <v>0</v>
      </c>
      <c r="N95" s="232">
        <v>0.30651</v>
      </c>
      <c r="O95" s="232">
        <f>ROUND(E95*N95,2)</f>
        <v>146.54</v>
      </c>
      <c r="P95" s="232">
        <v>0</v>
      </c>
      <c r="Q95" s="232">
        <f>ROUND(E95*P95,2)</f>
        <v>0</v>
      </c>
      <c r="R95" s="232" t="s">
        <v>258</v>
      </c>
      <c r="S95" s="232" t="s">
        <v>161</v>
      </c>
      <c r="T95" s="233" t="s">
        <v>182</v>
      </c>
      <c r="U95" s="219">
        <v>0.03</v>
      </c>
      <c r="V95" s="219">
        <f>ROUND(E95*U95,2)</f>
        <v>14.34</v>
      </c>
      <c r="W95" s="219"/>
      <c r="X95" s="219" t="s">
        <v>183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184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53" t="s">
        <v>261</v>
      </c>
      <c r="D96" s="250"/>
      <c r="E96" s="250"/>
      <c r="F96" s="250"/>
      <c r="G96" s="250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186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54" t="s">
        <v>235</v>
      </c>
      <c r="D97" s="243"/>
      <c r="E97" s="244">
        <v>381</v>
      </c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188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54" t="s">
        <v>236</v>
      </c>
      <c r="D98" s="243"/>
      <c r="E98" s="244">
        <v>24.6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188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57" t="s">
        <v>237</v>
      </c>
      <c r="D99" s="245"/>
      <c r="E99" s="246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188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58" t="s">
        <v>238</v>
      </c>
      <c r="D100" s="245"/>
      <c r="E100" s="246">
        <v>80</v>
      </c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188</v>
      </c>
      <c r="AH100" s="210">
        <v>2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58" t="s">
        <v>239</v>
      </c>
      <c r="D101" s="245"/>
      <c r="E101" s="246">
        <v>60</v>
      </c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188</v>
      </c>
      <c r="AH101" s="210">
        <v>2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59" t="s">
        <v>240</v>
      </c>
      <c r="D102" s="247"/>
      <c r="E102" s="248">
        <v>140</v>
      </c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188</v>
      </c>
      <c r="AH102" s="210">
        <v>3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7" t="s">
        <v>241</v>
      </c>
      <c r="D103" s="245"/>
      <c r="E103" s="246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188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54" t="s">
        <v>242</v>
      </c>
      <c r="D104" s="243"/>
      <c r="E104" s="244">
        <v>42</v>
      </c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188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54" t="s">
        <v>243</v>
      </c>
      <c r="D105" s="243"/>
      <c r="E105" s="244">
        <v>20.5</v>
      </c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188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54" t="s">
        <v>244</v>
      </c>
      <c r="D106" s="243"/>
      <c r="E106" s="244">
        <v>10</v>
      </c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188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55"/>
      <c r="D107" s="234"/>
      <c r="E107" s="234"/>
      <c r="F107" s="234"/>
      <c r="G107" s="234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165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27">
        <v>17</v>
      </c>
      <c r="B108" s="228" t="s">
        <v>262</v>
      </c>
      <c r="C108" s="238" t="s">
        <v>263</v>
      </c>
      <c r="D108" s="229" t="s">
        <v>233</v>
      </c>
      <c r="E108" s="230">
        <v>436.1</v>
      </c>
      <c r="F108" s="231"/>
      <c r="G108" s="232">
        <f>ROUND(E108*F108,2)</f>
        <v>0</v>
      </c>
      <c r="H108" s="231"/>
      <c r="I108" s="232">
        <f>ROUND(E108*H108,2)</f>
        <v>0</v>
      </c>
      <c r="J108" s="231"/>
      <c r="K108" s="232">
        <f>ROUND(E108*J108,2)</f>
        <v>0</v>
      </c>
      <c r="L108" s="232">
        <v>21</v>
      </c>
      <c r="M108" s="232">
        <f>G108*(1+L108/100)</f>
        <v>0</v>
      </c>
      <c r="N108" s="232">
        <v>7.3899999999999993E-2</v>
      </c>
      <c r="O108" s="232">
        <f>ROUND(E108*N108,2)</f>
        <v>32.229999999999997</v>
      </c>
      <c r="P108" s="232">
        <v>0</v>
      </c>
      <c r="Q108" s="232">
        <f>ROUND(E108*P108,2)</f>
        <v>0</v>
      </c>
      <c r="R108" s="232" t="s">
        <v>258</v>
      </c>
      <c r="S108" s="232" t="s">
        <v>161</v>
      </c>
      <c r="T108" s="233" t="s">
        <v>182</v>
      </c>
      <c r="U108" s="219">
        <v>0.45</v>
      </c>
      <c r="V108" s="219">
        <f>ROUND(E108*U108,2)</f>
        <v>196.25</v>
      </c>
      <c r="W108" s="219"/>
      <c r="X108" s="219" t="s">
        <v>183</v>
      </c>
      <c r="Y108" s="210"/>
      <c r="Z108" s="210"/>
      <c r="AA108" s="210"/>
      <c r="AB108" s="210"/>
      <c r="AC108" s="210"/>
      <c r="AD108" s="210"/>
      <c r="AE108" s="210"/>
      <c r="AF108" s="210"/>
      <c r="AG108" s="210" t="s">
        <v>184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ht="22.5" outlineLevel="1" x14ac:dyDescent="0.2">
      <c r="A109" s="217"/>
      <c r="B109" s="218"/>
      <c r="C109" s="253" t="s">
        <v>264</v>
      </c>
      <c r="D109" s="250"/>
      <c r="E109" s="250"/>
      <c r="F109" s="250"/>
      <c r="G109" s="250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186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49" t="str">
        <f>C109</f>
        <v>s provedením lože z kameniva drceného, s vyplněním spár, s dvojitým hutněním a se smetením přebytečného materiálu na krajnici. S dodáním hmot pro lože a výplň spár.</v>
      </c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54" t="s">
        <v>235</v>
      </c>
      <c r="D110" s="243"/>
      <c r="E110" s="244">
        <v>381</v>
      </c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188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7"/>
      <c r="B111" s="218"/>
      <c r="C111" s="254" t="s">
        <v>236</v>
      </c>
      <c r="D111" s="243"/>
      <c r="E111" s="244">
        <v>24.6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188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17"/>
      <c r="B112" s="218"/>
      <c r="C112" s="254" t="s">
        <v>243</v>
      </c>
      <c r="D112" s="243"/>
      <c r="E112" s="244">
        <v>20.5</v>
      </c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188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54" t="s">
        <v>244</v>
      </c>
      <c r="D113" s="243"/>
      <c r="E113" s="244">
        <v>10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188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5"/>
      <c r="D114" s="234"/>
      <c r="E114" s="234"/>
      <c r="F114" s="234"/>
      <c r="G114" s="234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165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27">
        <v>18</v>
      </c>
      <c r="B115" s="228" t="s">
        <v>265</v>
      </c>
      <c r="C115" s="238" t="s">
        <v>266</v>
      </c>
      <c r="D115" s="229" t="s">
        <v>233</v>
      </c>
      <c r="E115" s="230">
        <v>405.6</v>
      </c>
      <c r="F115" s="231"/>
      <c r="G115" s="232">
        <f>ROUND(E115*F115,2)</f>
        <v>0</v>
      </c>
      <c r="H115" s="231"/>
      <c r="I115" s="232">
        <f>ROUND(E115*H115,2)</f>
        <v>0</v>
      </c>
      <c r="J115" s="231"/>
      <c r="K115" s="232">
        <f>ROUND(E115*J115,2)</f>
        <v>0</v>
      </c>
      <c r="L115" s="232">
        <v>21</v>
      </c>
      <c r="M115" s="232">
        <f>G115*(1+L115/100)</f>
        <v>0</v>
      </c>
      <c r="N115" s="232">
        <v>0</v>
      </c>
      <c r="O115" s="232">
        <f>ROUND(E115*N115,2)</f>
        <v>0</v>
      </c>
      <c r="P115" s="232">
        <v>0</v>
      </c>
      <c r="Q115" s="232">
        <f>ROUND(E115*P115,2)</f>
        <v>0</v>
      </c>
      <c r="R115" s="232" t="s">
        <v>258</v>
      </c>
      <c r="S115" s="232" t="s">
        <v>161</v>
      </c>
      <c r="T115" s="233" t="s">
        <v>182</v>
      </c>
      <c r="U115" s="219">
        <v>0.08</v>
      </c>
      <c r="V115" s="219">
        <f>ROUND(E115*U115,2)</f>
        <v>32.450000000000003</v>
      </c>
      <c r="W115" s="219"/>
      <c r="X115" s="219" t="s">
        <v>183</v>
      </c>
      <c r="Y115" s="210"/>
      <c r="Z115" s="210"/>
      <c r="AA115" s="210"/>
      <c r="AB115" s="210"/>
      <c r="AC115" s="210"/>
      <c r="AD115" s="210"/>
      <c r="AE115" s="210"/>
      <c r="AF115" s="210"/>
      <c r="AG115" s="210" t="s">
        <v>184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17"/>
      <c r="B116" s="218"/>
      <c r="C116" s="253" t="s">
        <v>264</v>
      </c>
      <c r="D116" s="250"/>
      <c r="E116" s="250"/>
      <c r="F116" s="250"/>
      <c r="G116" s="250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186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49" t="str">
        <f>C116</f>
        <v>s provedením lože z kameniva drceného, s vyplněním spár, s dvojitým hutněním a se smetením přebytečného materiálu na krajnici. S dodáním hmot pro lože a výplň spár.</v>
      </c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4" t="s">
        <v>235</v>
      </c>
      <c r="D117" s="243"/>
      <c r="E117" s="244">
        <v>381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188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54" t="s">
        <v>236</v>
      </c>
      <c r="D118" s="243"/>
      <c r="E118" s="244">
        <v>24.6</v>
      </c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188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5"/>
      <c r="D119" s="234"/>
      <c r="E119" s="234"/>
      <c r="F119" s="234"/>
      <c r="G119" s="234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165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27">
        <v>19</v>
      </c>
      <c r="B120" s="228" t="s">
        <v>267</v>
      </c>
      <c r="C120" s="238" t="s">
        <v>268</v>
      </c>
      <c r="D120" s="229" t="s">
        <v>269</v>
      </c>
      <c r="E120" s="230">
        <v>41</v>
      </c>
      <c r="F120" s="231"/>
      <c r="G120" s="232">
        <f>ROUND(E120*F120,2)</f>
        <v>0</v>
      </c>
      <c r="H120" s="231"/>
      <c r="I120" s="232">
        <f>ROUND(E120*H120,2)</f>
        <v>0</v>
      </c>
      <c r="J120" s="231"/>
      <c r="K120" s="232">
        <f>ROUND(E120*J120,2)</f>
        <v>0</v>
      </c>
      <c r="L120" s="232">
        <v>21</v>
      </c>
      <c r="M120" s="232">
        <f>G120*(1+L120/100)</f>
        <v>0</v>
      </c>
      <c r="N120" s="232">
        <v>3.3E-4</v>
      </c>
      <c r="O120" s="232">
        <f>ROUND(E120*N120,2)</f>
        <v>0.01</v>
      </c>
      <c r="P120" s="232">
        <v>0</v>
      </c>
      <c r="Q120" s="232">
        <f>ROUND(E120*P120,2)</f>
        <v>0</v>
      </c>
      <c r="R120" s="232" t="s">
        <v>258</v>
      </c>
      <c r="S120" s="232" t="s">
        <v>161</v>
      </c>
      <c r="T120" s="233" t="s">
        <v>182</v>
      </c>
      <c r="U120" s="219">
        <v>0.41</v>
      </c>
      <c r="V120" s="219">
        <f>ROUND(E120*U120,2)</f>
        <v>16.809999999999999</v>
      </c>
      <c r="W120" s="219"/>
      <c r="X120" s="219" t="s">
        <v>183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184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17"/>
      <c r="B121" s="218"/>
      <c r="C121" s="254" t="s">
        <v>270</v>
      </c>
      <c r="D121" s="243"/>
      <c r="E121" s="244">
        <v>41</v>
      </c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0"/>
      <c r="Z121" s="210"/>
      <c r="AA121" s="210"/>
      <c r="AB121" s="210"/>
      <c r="AC121" s="210"/>
      <c r="AD121" s="210"/>
      <c r="AE121" s="210"/>
      <c r="AF121" s="210"/>
      <c r="AG121" s="210" t="s">
        <v>188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5"/>
      <c r="D122" s="234"/>
      <c r="E122" s="234"/>
      <c r="F122" s="234"/>
      <c r="G122" s="234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165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27">
        <v>20</v>
      </c>
      <c r="B123" s="228" t="s">
        <v>271</v>
      </c>
      <c r="C123" s="238" t="s">
        <v>272</v>
      </c>
      <c r="D123" s="229" t="s">
        <v>269</v>
      </c>
      <c r="E123" s="230">
        <v>140</v>
      </c>
      <c r="F123" s="231"/>
      <c r="G123" s="232">
        <f>ROUND(E123*F123,2)</f>
        <v>0</v>
      </c>
      <c r="H123" s="231"/>
      <c r="I123" s="232">
        <f>ROUND(E123*H123,2)</f>
        <v>0</v>
      </c>
      <c r="J123" s="231"/>
      <c r="K123" s="232">
        <f>ROUND(E123*J123,2)</f>
        <v>0</v>
      </c>
      <c r="L123" s="232">
        <v>21</v>
      </c>
      <c r="M123" s="232">
        <f>G123*(1+L123/100)</f>
        <v>0</v>
      </c>
      <c r="N123" s="232">
        <v>9.9709999999999993E-2</v>
      </c>
      <c r="O123" s="232">
        <f>ROUND(E123*N123,2)</f>
        <v>13.96</v>
      </c>
      <c r="P123" s="232">
        <v>0</v>
      </c>
      <c r="Q123" s="232">
        <f>ROUND(E123*P123,2)</f>
        <v>0</v>
      </c>
      <c r="R123" s="232"/>
      <c r="S123" s="232" t="s">
        <v>172</v>
      </c>
      <c r="T123" s="233" t="s">
        <v>273</v>
      </c>
      <c r="U123" s="219">
        <v>0.12</v>
      </c>
      <c r="V123" s="219">
        <f>ROUND(E123*U123,2)</f>
        <v>16.8</v>
      </c>
      <c r="W123" s="219"/>
      <c r="X123" s="219" t="s">
        <v>183</v>
      </c>
      <c r="Y123" s="210"/>
      <c r="Z123" s="210"/>
      <c r="AA123" s="210"/>
      <c r="AB123" s="210"/>
      <c r="AC123" s="210"/>
      <c r="AD123" s="210"/>
      <c r="AE123" s="210"/>
      <c r="AF123" s="210"/>
      <c r="AG123" s="210" t="s">
        <v>184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54" t="s">
        <v>274</v>
      </c>
      <c r="D124" s="243"/>
      <c r="E124" s="244">
        <v>80</v>
      </c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188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54" t="s">
        <v>275</v>
      </c>
      <c r="D125" s="243"/>
      <c r="E125" s="244">
        <v>60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188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55"/>
      <c r="D126" s="234"/>
      <c r="E126" s="234"/>
      <c r="F126" s="234"/>
      <c r="G126" s="234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165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27">
        <v>21</v>
      </c>
      <c r="B127" s="228" t="s">
        <v>276</v>
      </c>
      <c r="C127" s="238" t="s">
        <v>277</v>
      </c>
      <c r="D127" s="229" t="s">
        <v>233</v>
      </c>
      <c r="E127" s="230">
        <v>30.805</v>
      </c>
      <c r="F127" s="231"/>
      <c r="G127" s="232">
        <f>ROUND(E127*F127,2)</f>
        <v>0</v>
      </c>
      <c r="H127" s="231"/>
      <c r="I127" s="232">
        <f>ROUND(E127*H127,2)</f>
        <v>0</v>
      </c>
      <c r="J127" s="231"/>
      <c r="K127" s="232">
        <f>ROUND(E127*J127,2)</f>
        <v>0</v>
      </c>
      <c r="L127" s="232">
        <v>21</v>
      </c>
      <c r="M127" s="232">
        <f>G127*(1+L127/100)</f>
        <v>0</v>
      </c>
      <c r="N127" s="232">
        <v>0.12959999999999999</v>
      </c>
      <c r="O127" s="232">
        <f>ROUND(E127*N127,2)</f>
        <v>3.99</v>
      </c>
      <c r="P127" s="232">
        <v>0</v>
      </c>
      <c r="Q127" s="232">
        <f>ROUND(E127*P127,2)</f>
        <v>0</v>
      </c>
      <c r="R127" s="232" t="s">
        <v>278</v>
      </c>
      <c r="S127" s="232" t="s">
        <v>161</v>
      </c>
      <c r="T127" s="233" t="s">
        <v>182</v>
      </c>
      <c r="U127" s="219">
        <v>0</v>
      </c>
      <c r="V127" s="219">
        <f>ROUND(E127*U127,2)</f>
        <v>0</v>
      </c>
      <c r="W127" s="219"/>
      <c r="X127" s="219" t="s">
        <v>252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253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7" t="s">
        <v>237</v>
      </c>
      <c r="D128" s="245"/>
      <c r="E128" s="246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188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8" t="s">
        <v>279</v>
      </c>
      <c r="D129" s="245"/>
      <c r="E129" s="246">
        <v>20.5</v>
      </c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188</v>
      </c>
      <c r="AH129" s="210">
        <v>2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58" t="s">
        <v>280</v>
      </c>
      <c r="D130" s="245"/>
      <c r="E130" s="246">
        <v>10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188</v>
      </c>
      <c r="AH130" s="210">
        <v>2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59" t="s">
        <v>240</v>
      </c>
      <c r="D131" s="247"/>
      <c r="E131" s="248">
        <v>30.5</v>
      </c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188</v>
      </c>
      <c r="AH131" s="210">
        <v>3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57" t="s">
        <v>241</v>
      </c>
      <c r="D132" s="245"/>
      <c r="E132" s="246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188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4" t="s">
        <v>281</v>
      </c>
      <c r="D133" s="243"/>
      <c r="E133" s="244">
        <v>30.805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188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17"/>
      <c r="B134" s="218"/>
      <c r="C134" s="255"/>
      <c r="D134" s="234"/>
      <c r="E134" s="234"/>
      <c r="F134" s="234"/>
      <c r="G134" s="234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165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27">
        <v>22</v>
      </c>
      <c r="B135" s="228" t="s">
        <v>282</v>
      </c>
      <c r="C135" s="238" t="s">
        <v>283</v>
      </c>
      <c r="D135" s="229" t="s">
        <v>233</v>
      </c>
      <c r="E135" s="230">
        <v>42.6</v>
      </c>
      <c r="F135" s="231"/>
      <c r="G135" s="232">
        <f>ROUND(E135*F135,2)</f>
        <v>0</v>
      </c>
      <c r="H135" s="231"/>
      <c r="I135" s="232">
        <f>ROUND(E135*H135,2)</f>
        <v>0</v>
      </c>
      <c r="J135" s="231"/>
      <c r="K135" s="232">
        <f>ROUND(E135*J135,2)</f>
        <v>0</v>
      </c>
      <c r="L135" s="232">
        <v>21</v>
      </c>
      <c r="M135" s="232">
        <f>G135*(1+L135/100)</f>
        <v>0</v>
      </c>
      <c r="N135" s="232">
        <v>0.09</v>
      </c>
      <c r="O135" s="232">
        <f>ROUND(E135*N135,2)</f>
        <v>3.83</v>
      </c>
      <c r="P135" s="232">
        <v>0</v>
      </c>
      <c r="Q135" s="232">
        <f>ROUND(E135*P135,2)</f>
        <v>0</v>
      </c>
      <c r="R135" s="232"/>
      <c r="S135" s="232" t="s">
        <v>172</v>
      </c>
      <c r="T135" s="233" t="s">
        <v>162</v>
      </c>
      <c r="U135" s="219">
        <v>0</v>
      </c>
      <c r="V135" s="219">
        <f>ROUND(E135*U135,2)</f>
        <v>0</v>
      </c>
      <c r="W135" s="219"/>
      <c r="X135" s="219" t="s">
        <v>252</v>
      </c>
      <c r="Y135" s="210"/>
      <c r="Z135" s="210"/>
      <c r="AA135" s="210"/>
      <c r="AB135" s="210"/>
      <c r="AC135" s="210"/>
      <c r="AD135" s="210"/>
      <c r="AE135" s="210"/>
      <c r="AF135" s="210"/>
      <c r="AG135" s="210" t="s">
        <v>253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7"/>
      <c r="B136" s="218"/>
      <c r="C136" s="256" t="s">
        <v>284</v>
      </c>
      <c r="D136" s="251"/>
      <c r="E136" s="251"/>
      <c r="F136" s="251"/>
      <c r="G136" s="251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223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60" t="s">
        <v>285</v>
      </c>
      <c r="D137" s="252"/>
      <c r="E137" s="252"/>
      <c r="F137" s="252"/>
      <c r="G137" s="252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223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7"/>
      <c r="B138" s="218"/>
      <c r="C138" s="260" t="s">
        <v>286</v>
      </c>
      <c r="D138" s="252"/>
      <c r="E138" s="252"/>
      <c r="F138" s="252"/>
      <c r="G138" s="252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223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17"/>
      <c r="B139" s="218"/>
      <c r="C139" s="260" t="s">
        <v>287</v>
      </c>
      <c r="D139" s="252"/>
      <c r="E139" s="252"/>
      <c r="F139" s="252"/>
      <c r="G139" s="252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0"/>
      <c r="Z139" s="210"/>
      <c r="AA139" s="210"/>
      <c r="AB139" s="210"/>
      <c r="AC139" s="210"/>
      <c r="AD139" s="210"/>
      <c r="AE139" s="210"/>
      <c r="AF139" s="210"/>
      <c r="AG139" s="210" t="s">
        <v>223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17"/>
      <c r="B140" s="218"/>
      <c r="C140" s="260" t="s">
        <v>381</v>
      </c>
      <c r="D140" s="252"/>
      <c r="E140" s="252"/>
      <c r="F140" s="252"/>
      <c r="G140" s="252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0"/>
      <c r="Z140" s="210"/>
      <c r="AA140" s="210"/>
      <c r="AB140" s="210"/>
      <c r="AC140" s="210"/>
      <c r="AD140" s="210"/>
      <c r="AE140" s="210"/>
      <c r="AF140" s="210"/>
      <c r="AG140" s="210" t="s">
        <v>223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49" t="str">
        <f>C140</f>
        <v>optimální poměr vrchní nášlapné a spodní jádrové vrstvy betonu zajišťuje maximální užitné vlastnosti, zejména:</v>
      </c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60" t="s">
        <v>288</v>
      </c>
      <c r="D141" s="252"/>
      <c r="E141" s="252"/>
      <c r="F141" s="252"/>
      <c r="G141" s="252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223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17"/>
      <c r="B142" s="218"/>
      <c r="C142" s="260" t="s">
        <v>289</v>
      </c>
      <c r="D142" s="252"/>
      <c r="E142" s="252"/>
      <c r="F142" s="252"/>
      <c r="G142" s="252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0"/>
      <c r="Z142" s="210"/>
      <c r="AA142" s="210"/>
      <c r="AB142" s="210"/>
      <c r="AC142" s="210"/>
      <c r="AD142" s="210"/>
      <c r="AE142" s="210"/>
      <c r="AF142" s="210"/>
      <c r="AG142" s="210" t="s">
        <v>223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60" t="s">
        <v>290</v>
      </c>
      <c r="D143" s="252"/>
      <c r="E143" s="252"/>
      <c r="F143" s="252"/>
      <c r="G143" s="252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223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7"/>
      <c r="B144" s="218"/>
      <c r="C144" s="260" t="s">
        <v>291</v>
      </c>
      <c r="D144" s="252"/>
      <c r="E144" s="252"/>
      <c r="F144" s="252"/>
      <c r="G144" s="252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223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49" t="str">
        <f>C144</f>
        <v>při pokládce, kdy jsou jednotlivé kameny kladeny náhodně, lze vytvořit plochu s nepravidelnými spárami,</v>
      </c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60" t="s">
        <v>292</v>
      </c>
      <c r="D145" s="252"/>
      <c r="E145" s="252"/>
      <c r="F145" s="252"/>
      <c r="G145" s="252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223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54" t="s">
        <v>293</v>
      </c>
      <c r="D146" s="243"/>
      <c r="E146" s="244">
        <v>24.6</v>
      </c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188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4" t="s">
        <v>294</v>
      </c>
      <c r="D147" s="243"/>
      <c r="E147" s="244">
        <v>18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188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17"/>
      <c r="B148" s="218"/>
      <c r="C148" s="255"/>
      <c r="D148" s="234"/>
      <c r="E148" s="234"/>
      <c r="F148" s="234"/>
      <c r="G148" s="234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0"/>
      <c r="Z148" s="210"/>
      <c r="AA148" s="210"/>
      <c r="AB148" s="210"/>
      <c r="AC148" s="210"/>
      <c r="AD148" s="210"/>
      <c r="AE148" s="210"/>
      <c r="AF148" s="210"/>
      <c r="AG148" s="210" t="s">
        <v>165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27">
        <v>23</v>
      </c>
      <c r="B149" s="228" t="s">
        <v>295</v>
      </c>
      <c r="C149" s="238" t="s">
        <v>296</v>
      </c>
      <c r="D149" s="229" t="s">
        <v>233</v>
      </c>
      <c r="E149" s="230">
        <v>405</v>
      </c>
      <c r="F149" s="231"/>
      <c r="G149" s="232">
        <f>ROUND(E149*F149,2)</f>
        <v>0</v>
      </c>
      <c r="H149" s="231"/>
      <c r="I149" s="232">
        <f>ROUND(E149*H149,2)</f>
        <v>0</v>
      </c>
      <c r="J149" s="231"/>
      <c r="K149" s="232">
        <f>ROUND(E149*J149,2)</f>
        <v>0</v>
      </c>
      <c r="L149" s="232">
        <v>21</v>
      </c>
      <c r="M149" s="232">
        <f>G149*(1+L149/100)</f>
        <v>0</v>
      </c>
      <c r="N149" s="232">
        <v>0.09</v>
      </c>
      <c r="O149" s="232">
        <f>ROUND(E149*N149,2)</f>
        <v>36.450000000000003</v>
      </c>
      <c r="P149" s="232">
        <v>0</v>
      </c>
      <c r="Q149" s="232">
        <f>ROUND(E149*P149,2)</f>
        <v>0</v>
      </c>
      <c r="R149" s="232"/>
      <c r="S149" s="232" t="s">
        <v>172</v>
      </c>
      <c r="T149" s="233" t="s">
        <v>162</v>
      </c>
      <c r="U149" s="219">
        <v>0</v>
      </c>
      <c r="V149" s="219">
        <f>ROUND(E149*U149,2)</f>
        <v>0</v>
      </c>
      <c r="W149" s="219"/>
      <c r="X149" s="219" t="s">
        <v>252</v>
      </c>
      <c r="Y149" s="210"/>
      <c r="Z149" s="210"/>
      <c r="AA149" s="210"/>
      <c r="AB149" s="210"/>
      <c r="AC149" s="210"/>
      <c r="AD149" s="210"/>
      <c r="AE149" s="210"/>
      <c r="AF149" s="210"/>
      <c r="AG149" s="210" t="s">
        <v>253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56" t="s">
        <v>284</v>
      </c>
      <c r="D150" s="251"/>
      <c r="E150" s="251"/>
      <c r="F150" s="251"/>
      <c r="G150" s="251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223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60" t="s">
        <v>285</v>
      </c>
      <c r="D151" s="252"/>
      <c r="E151" s="252"/>
      <c r="F151" s="252"/>
      <c r="G151" s="252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223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60" t="s">
        <v>286</v>
      </c>
      <c r="D152" s="252"/>
      <c r="E152" s="252"/>
      <c r="F152" s="252"/>
      <c r="G152" s="252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223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60" t="s">
        <v>287</v>
      </c>
      <c r="D153" s="252"/>
      <c r="E153" s="252"/>
      <c r="F153" s="252"/>
      <c r="G153" s="252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223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60" t="s">
        <v>381</v>
      </c>
      <c r="D154" s="252"/>
      <c r="E154" s="252"/>
      <c r="F154" s="252"/>
      <c r="G154" s="252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223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49" t="str">
        <f>C154</f>
        <v>optimální poměr vrchní nášlapné a spodní jádrové vrstvy betonu zajišťuje maximální užitné vlastnosti, zejména:</v>
      </c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17"/>
      <c r="B155" s="218"/>
      <c r="C155" s="260" t="s">
        <v>288</v>
      </c>
      <c r="D155" s="252"/>
      <c r="E155" s="252"/>
      <c r="F155" s="252"/>
      <c r="G155" s="252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0"/>
      <c r="Z155" s="210"/>
      <c r="AA155" s="210"/>
      <c r="AB155" s="210"/>
      <c r="AC155" s="210"/>
      <c r="AD155" s="210"/>
      <c r="AE155" s="210"/>
      <c r="AF155" s="210"/>
      <c r="AG155" s="210" t="s">
        <v>223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7"/>
      <c r="B156" s="218"/>
      <c r="C156" s="260" t="s">
        <v>289</v>
      </c>
      <c r="D156" s="252"/>
      <c r="E156" s="252"/>
      <c r="F156" s="252"/>
      <c r="G156" s="252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0"/>
      <c r="Z156" s="210"/>
      <c r="AA156" s="210"/>
      <c r="AB156" s="210"/>
      <c r="AC156" s="210"/>
      <c r="AD156" s="210"/>
      <c r="AE156" s="210"/>
      <c r="AF156" s="210"/>
      <c r="AG156" s="210" t="s">
        <v>223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60" t="s">
        <v>290</v>
      </c>
      <c r="D157" s="252"/>
      <c r="E157" s="252"/>
      <c r="F157" s="252"/>
      <c r="G157" s="252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223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7"/>
      <c r="B158" s="218"/>
      <c r="C158" s="260" t="s">
        <v>291</v>
      </c>
      <c r="D158" s="252"/>
      <c r="E158" s="252"/>
      <c r="F158" s="252"/>
      <c r="G158" s="252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223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49" t="str">
        <f>C158</f>
        <v>při pokládce, kdy jsou jednotlivé kameny kladeny náhodně, lze vytvořit plochu s nepravidelnými spárami,</v>
      </c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60" t="s">
        <v>292</v>
      </c>
      <c r="D159" s="252"/>
      <c r="E159" s="252"/>
      <c r="F159" s="252"/>
      <c r="G159" s="252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223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17"/>
      <c r="B160" s="218"/>
      <c r="C160" s="254" t="s">
        <v>297</v>
      </c>
      <c r="D160" s="243"/>
      <c r="E160" s="244">
        <v>381</v>
      </c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188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4" t="s">
        <v>298</v>
      </c>
      <c r="D161" s="243"/>
      <c r="E161" s="244">
        <v>24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188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17"/>
      <c r="B162" s="218"/>
      <c r="C162" s="255"/>
      <c r="D162" s="234"/>
      <c r="E162" s="234"/>
      <c r="F162" s="234"/>
      <c r="G162" s="234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0"/>
      <c r="Z162" s="210"/>
      <c r="AA162" s="210"/>
      <c r="AB162" s="210"/>
      <c r="AC162" s="210"/>
      <c r="AD162" s="210"/>
      <c r="AE162" s="210"/>
      <c r="AF162" s="210"/>
      <c r="AG162" s="210" t="s">
        <v>165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x14ac:dyDescent="0.2">
      <c r="A163" s="221" t="s">
        <v>156</v>
      </c>
      <c r="B163" s="222" t="s">
        <v>98</v>
      </c>
      <c r="C163" s="237" t="s">
        <v>99</v>
      </c>
      <c r="D163" s="223"/>
      <c r="E163" s="224"/>
      <c r="F163" s="225"/>
      <c r="G163" s="225">
        <f>SUMIF(AG164:AG173,"&lt;&gt;NOR",G164:G173)</f>
        <v>0</v>
      </c>
      <c r="H163" s="225"/>
      <c r="I163" s="225">
        <f>SUM(I164:I173)</f>
        <v>0</v>
      </c>
      <c r="J163" s="225"/>
      <c r="K163" s="225">
        <f>SUM(K164:K173)</f>
        <v>0</v>
      </c>
      <c r="L163" s="225"/>
      <c r="M163" s="225">
        <f>SUM(M164:M173)</f>
        <v>0</v>
      </c>
      <c r="N163" s="225"/>
      <c r="O163" s="225">
        <f>SUM(O164:O173)</f>
        <v>2.52</v>
      </c>
      <c r="P163" s="225"/>
      <c r="Q163" s="225">
        <f>SUM(Q164:Q173)</f>
        <v>0</v>
      </c>
      <c r="R163" s="225"/>
      <c r="S163" s="225"/>
      <c r="T163" s="226"/>
      <c r="U163" s="220"/>
      <c r="V163" s="220">
        <f>SUM(V164:V173)</f>
        <v>6.08</v>
      </c>
      <c r="W163" s="220"/>
      <c r="X163" s="220"/>
      <c r="AG163" t="s">
        <v>157</v>
      </c>
    </row>
    <row r="164" spans="1:60" outlineLevel="1" x14ac:dyDescent="0.2">
      <c r="A164" s="227">
        <v>24</v>
      </c>
      <c r="B164" s="228" t="s">
        <v>299</v>
      </c>
      <c r="C164" s="238" t="s">
        <v>300</v>
      </c>
      <c r="D164" s="229" t="s">
        <v>301</v>
      </c>
      <c r="E164" s="230">
        <v>1</v>
      </c>
      <c r="F164" s="231"/>
      <c r="G164" s="232">
        <f>ROUND(E164*F164,2)</f>
        <v>0</v>
      </c>
      <c r="H164" s="231"/>
      <c r="I164" s="232">
        <f>ROUND(E164*H164,2)</f>
        <v>0</v>
      </c>
      <c r="J164" s="231"/>
      <c r="K164" s="232">
        <f>ROUND(E164*J164,2)</f>
        <v>0</v>
      </c>
      <c r="L164" s="232">
        <v>21</v>
      </c>
      <c r="M164" s="232">
        <f>G164*(1+L164/100)</f>
        <v>0</v>
      </c>
      <c r="N164" s="232">
        <v>0.43381999999999998</v>
      </c>
      <c r="O164" s="232">
        <f>ROUND(E164*N164,2)</f>
        <v>0.43</v>
      </c>
      <c r="P164" s="232">
        <v>0</v>
      </c>
      <c r="Q164" s="232">
        <f>ROUND(E164*P164,2)</f>
        <v>0</v>
      </c>
      <c r="R164" s="232" t="s">
        <v>258</v>
      </c>
      <c r="S164" s="232" t="s">
        <v>161</v>
      </c>
      <c r="T164" s="233" t="s">
        <v>182</v>
      </c>
      <c r="U164" s="219">
        <v>3.839</v>
      </c>
      <c r="V164" s="219">
        <f>ROUND(E164*U164,2)</f>
        <v>3.84</v>
      </c>
      <c r="W164" s="219"/>
      <c r="X164" s="219" t="s">
        <v>183</v>
      </c>
      <c r="Y164" s="210"/>
      <c r="Z164" s="210"/>
      <c r="AA164" s="210"/>
      <c r="AB164" s="210"/>
      <c r="AC164" s="210"/>
      <c r="AD164" s="210"/>
      <c r="AE164" s="210"/>
      <c r="AF164" s="210"/>
      <c r="AG164" s="210" t="s">
        <v>184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ht="33.75" outlineLevel="1" x14ac:dyDescent="0.2">
      <c r="A165" s="217"/>
      <c r="B165" s="218"/>
      <c r="C165" s="253" t="s">
        <v>302</v>
      </c>
      <c r="D165" s="250"/>
      <c r="E165" s="250"/>
      <c r="F165" s="250"/>
      <c r="G165" s="250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0"/>
      <c r="Z165" s="210"/>
      <c r="AA165" s="210"/>
      <c r="AB165" s="210"/>
      <c r="AC165" s="210"/>
      <c r="AD165" s="210"/>
      <c r="AE165" s="210"/>
      <c r="AF165" s="210"/>
      <c r="AG165" s="210" t="s">
        <v>186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49" t="str">
        <f>C165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7"/>
      <c r="B166" s="218"/>
      <c r="C166" s="255"/>
      <c r="D166" s="234"/>
      <c r="E166" s="234"/>
      <c r="F166" s="234"/>
      <c r="G166" s="234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165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ht="22.5" outlineLevel="1" x14ac:dyDescent="0.2">
      <c r="A167" s="227">
        <v>25</v>
      </c>
      <c r="B167" s="228" t="s">
        <v>303</v>
      </c>
      <c r="C167" s="238" t="s">
        <v>304</v>
      </c>
      <c r="D167" s="229" t="s">
        <v>269</v>
      </c>
      <c r="E167" s="230">
        <v>16</v>
      </c>
      <c r="F167" s="231"/>
      <c r="G167" s="232">
        <f>ROUND(E167*F167,2)</f>
        <v>0</v>
      </c>
      <c r="H167" s="231"/>
      <c r="I167" s="232">
        <f>ROUND(E167*H167,2)</f>
        <v>0</v>
      </c>
      <c r="J167" s="231"/>
      <c r="K167" s="232">
        <f>ROUND(E167*J167,2)</f>
        <v>0</v>
      </c>
      <c r="L167" s="232">
        <v>21</v>
      </c>
      <c r="M167" s="232">
        <f>G167*(1+L167/100)</f>
        <v>0</v>
      </c>
      <c r="N167" s="232">
        <v>0.10249999999999999</v>
      </c>
      <c r="O167" s="232">
        <f>ROUND(E167*N167,2)</f>
        <v>1.64</v>
      </c>
      <c r="P167" s="232">
        <v>0</v>
      </c>
      <c r="Q167" s="232">
        <f>ROUND(E167*P167,2)</f>
        <v>0</v>
      </c>
      <c r="R167" s="232" t="s">
        <v>258</v>
      </c>
      <c r="S167" s="232" t="s">
        <v>161</v>
      </c>
      <c r="T167" s="233" t="s">
        <v>182</v>
      </c>
      <c r="U167" s="219">
        <v>0.14000000000000001</v>
      </c>
      <c r="V167" s="219">
        <f>ROUND(E167*U167,2)</f>
        <v>2.2400000000000002</v>
      </c>
      <c r="W167" s="219"/>
      <c r="X167" s="219" t="s">
        <v>183</v>
      </c>
      <c r="Y167" s="210"/>
      <c r="Z167" s="210"/>
      <c r="AA167" s="210"/>
      <c r="AB167" s="210"/>
      <c r="AC167" s="210"/>
      <c r="AD167" s="210"/>
      <c r="AE167" s="210"/>
      <c r="AF167" s="210"/>
      <c r="AG167" s="210" t="s">
        <v>195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17"/>
      <c r="B168" s="218"/>
      <c r="C168" s="253" t="s">
        <v>305</v>
      </c>
      <c r="D168" s="250"/>
      <c r="E168" s="250"/>
      <c r="F168" s="250"/>
      <c r="G168" s="250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0"/>
      <c r="Z168" s="210"/>
      <c r="AA168" s="210"/>
      <c r="AB168" s="210"/>
      <c r="AC168" s="210"/>
      <c r="AD168" s="210"/>
      <c r="AE168" s="210"/>
      <c r="AF168" s="210"/>
      <c r="AG168" s="210" t="s">
        <v>186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54" t="s">
        <v>306</v>
      </c>
      <c r="D169" s="243"/>
      <c r="E169" s="244">
        <v>16</v>
      </c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188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7"/>
      <c r="B170" s="218"/>
      <c r="C170" s="255"/>
      <c r="D170" s="234"/>
      <c r="E170" s="234"/>
      <c r="F170" s="234"/>
      <c r="G170" s="234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165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27">
        <v>26</v>
      </c>
      <c r="B171" s="228" t="s">
        <v>307</v>
      </c>
      <c r="C171" s="238" t="s">
        <v>308</v>
      </c>
      <c r="D171" s="229" t="s">
        <v>301</v>
      </c>
      <c r="E171" s="230">
        <v>16.16</v>
      </c>
      <c r="F171" s="231"/>
      <c r="G171" s="232">
        <f>ROUND(E171*F171,2)</f>
        <v>0</v>
      </c>
      <c r="H171" s="231"/>
      <c r="I171" s="232">
        <f>ROUND(E171*H171,2)</f>
        <v>0</v>
      </c>
      <c r="J171" s="231"/>
      <c r="K171" s="232">
        <f>ROUND(E171*J171,2)</f>
        <v>0</v>
      </c>
      <c r="L171" s="232">
        <v>21</v>
      </c>
      <c r="M171" s="232">
        <f>G171*(1+L171/100)</f>
        <v>0</v>
      </c>
      <c r="N171" s="232">
        <v>2.8000000000000001E-2</v>
      </c>
      <c r="O171" s="232">
        <f>ROUND(E171*N171,2)</f>
        <v>0.45</v>
      </c>
      <c r="P171" s="232">
        <v>0</v>
      </c>
      <c r="Q171" s="232">
        <f>ROUND(E171*P171,2)</f>
        <v>0</v>
      </c>
      <c r="R171" s="232"/>
      <c r="S171" s="232" t="s">
        <v>172</v>
      </c>
      <c r="T171" s="233" t="s">
        <v>162</v>
      </c>
      <c r="U171" s="219">
        <v>0</v>
      </c>
      <c r="V171" s="219">
        <f>ROUND(E171*U171,2)</f>
        <v>0</v>
      </c>
      <c r="W171" s="219"/>
      <c r="X171" s="219" t="s">
        <v>252</v>
      </c>
      <c r="Y171" s="210"/>
      <c r="Z171" s="210"/>
      <c r="AA171" s="210"/>
      <c r="AB171" s="210"/>
      <c r="AC171" s="210"/>
      <c r="AD171" s="210"/>
      <c r="AE171" s="210"/>
      <c r="AF171" s="210"/>
      <c r="AG171" s="210" t="s">
        <v>253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17"/>
      <c r="B172" s="218"/>
      <c r="C172" s="254" t="s">
        <v>309</v>
      </c>
      <c r="D172" s="243"/>
      <c r="E172" s="244">
        <v>16.16</v>
      </c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0"/>
      <c r="Z172" s="210"/>
      <c r="AA172" s="210"/>
      <c r="AB172" s="210"/>
      <c r="AC172" s="210"/>
      <c r="AD172" s="210"/>
      <c r="AE172" s="210"/>
      <c r="AF172" s="210"/>
      <c r="AG172" s="210" t="s">
        <v>188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55"/>
      <c r="D173" s="234"/>
      <c r="E173" s="234"/>
      <c r="F173" s="234"/>
      <c r="G173" s="234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165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x14ac:dyDescent="0.2">
      <c r="A174" s="221" t="s">
        <v>156</v>
      </c>
      <c r="B174" s="222" t="s">
        <v>102</v>
      </c>
      <c r="C174" s="237" t="s">
        <v>103</v>
      </c>
      <c r="D174" s="223"/>
      <c r="E174" s="224"/>
      <c r="F174" s="225"/>
      <c r="G174" s="225">
        <f>SUMIF(AG175:AG215,"&lt;&gt;NOR",G175:G215)</f>
        <v>0</v>
      </c>
      <c r="H174" s="225"/>
      <c r="I174" s="225">
        <f>SUM(I175:I215)</f>
        <v>0</v>
      </c>
      <c r="J174" s="225"/>
      <c r="K174" s="225">
        <f>SUM(K175:K215)</f>
        <v>0</v>
      </c>
      <c r="L174" s="225"/>
      <c r="M174" s="225">
        <f>SUM(M175:M215)</f>
        <v>0</v>
      </c>
      <c r="N174" s="225"/>
      <c r="O174" s="225">
        <f>SUM(O175:O215)</f>
        <v>0</v>
      </c>
      <c r="P174" s="225"/>
      <c r="Q174" s="225">
        <f>SUM(Q175:Q215)</f>
        <v>95.550000000000011</v>
      </c>
      <c r="R174" s="225"/>
      <c r="S174" s="225"/>
      <c r="T174" s="226"/>
      <c r="U174" s="220"/>
      <c r="V174" s="220">
        <f>SUM(V175:V215)</f>
        <v>156.87</v>
      </c>
      <c r="W174" s="220"/>
      <c r="X174" s="220"/>
      <c r="AG174" t="s">
        <v>157</v>
      </c>
    </row>
    <row r="175" spans="1:60" ht="22.5" outlineLevel="1" x14ac:dyDescent="0.2">
      <c r="A175" s="227">
        <v>27</v>
      </c>
      <c r="B175" s="228" t="s">
        <v>310</v>
      </c>
      <c r="C175" s="238" t="s">
        <v>311</v>
      </c>
      <c r="D175" s="229" t="s">
        <v>233</v>
      </c>
      <c r="E175" s="230">
        <v>95</v>
      </c>
      <c r="F175" s="231"/>
      <c r="G175" s="232">
        <f>ROUND(E175*F175,2)</f>
        <v>0</v>
      </c>
      <c r="H175" s="231"/>
      <c r="I175" s="232">
        <f>ROUND(E175*H175,2)</f>
        <v>0</v>
      </c>
      <c r="J175" s="231"/>
      <c r="K175" s="232">
        <f>ROUND(E175*J175,2)</f>
        <v>0</v>
      </c>
      <c r="L175" s="232">
        <v>21</v>
      </c>
      <c r="M175" s="232">
        <f>G175*(1+L175/100)</f>
        <v>0</v>
      </c>
      <c r="N175" s="232">
        <v>0</v>
      </c>
      <c r="O175" s="232">
        <f>ROUND(E175*N175,2)</f>
        <v>0</v>
      </c>
      <c r="P175" s="232">
        <v>0.13800000000000001</v>
      </c>
      <c r="Q175" s="232">
        <f>ROUND(E175*P175,2)</f>
        <v>13.11</v>
      </c>
      <c r="R175" s="232" t="s">
        <v>258</v>
      </c>
      <c r="S175" s="232" t="s">
        <v>161</v>
      </c>
      <c r="T175" s="233" t="s">
        <v>182</v>
      </c>
      <c r="U175" s="219">
        <v>0.16</v>
      </c>
      <c r="V175" s="219">
        <f>ROUND(E175*U175,2)</f>
        <v>15.2</v>
      </c>
      <c r="W175" s="219"/>
      <c r="X175" s="219" t="s">
        <v>183</v>
      </c>
      <c r="Y175" s="210"/>
      <c r="Z175" s="210"/>
      <c r="AA175" s="210"/>
      <c r="AB175" s="210"/>
      <c r="AC175" s="210"/>
      <c r="AD175" s="210"/>
      <c r="AE175" s="210"/>
      <c r="AF175" s="210"/>
      <c r="AG175" s="210" t="s">
        <v>184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17"/>
      <c r="B176" s="218"/>
      <c r="C176" s="253" t="s">
        <v>312</v>
      </c>
      <c r="D176" s="250"/>
      <c r="E176" s="250"/>
      <c r="F176" s="250"/>
      <c r="G176" s="250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186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7"/>
      <c r="B177" s="218"/>
      <c r="C177" s="254" t="s">
        <v>313</v>
      </c>
      <c r="D177" s="243"/>
      <c r="E177" s="244">
        <v>95</v>
      </c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188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55"/>
      <c r="D178" s="234"/>
      <c r="E178" s="234"/>
      <c r="F178" s="234"/>
      <c r="G178" s="234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165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ht="22.5" outlineLevel="1" x14ac:dyDescent="0.2">
      <c r="A179" s="227">
        <v>28</v>
      </c>
      <c r="B179" s="228" t="s">
        <v>314</v>
      </c>
      <c r="C179" s="238" t="s">
        <v>315</v>
      </c>
      <c r="D179" s="229" t="s">
        <v>233</v>
      </c>
      <c r="E179" s="230">
        <v>20.5</v>
      </c>
      <c r="F179" s="231"/>
      <c r="G179" s="232">
        <f>ROUND(E179*F179,2)</f>
        <v>0</v>
      </c>
      <c r="H179" s="231"/>
      <c r="I179" s="232">
        <f>ROUND(E179*H179,2)</f>
        <v>0</v>
      </c>
      <c r="J179" s="231"/>
      <c r="K179" s="232">
        <f>ROUND(E179*J179,2)</f>
        <v>0</v>
      </c>
      <c r="L179" s="232">
        <v>21</v>
      </c>
      <c r="M179" s="232">
        <f>G179*(1+L179/100)</f>
        <v>0</v>
      </c>
      <c r="N179" s="232">
        <v>0</v>
      </c>
      <c r="O179" s="232">
        <f>ROUND(E179*N179,2)</f>
        <v>0</v>
      </c>
      <c r="P179" s="232">
        <v>0.22500000000000001</v>
      </c>
      <c r="Q179" s="232">
        <f>ROUND(E179*P179,2)</f>
        <v>4.6100000000000003</v>
      </c>
      <c r="R179" s="232" t="s">
        <v>258</v>
      </c>
      <c r="S179" s="232" t="s">
        <v>161</v>
      </c>
      <c r="T179" s="233" t="s">
        <v>182</v>
      </c>
      <c r="U179" s="219">
        <v>0.14199999999999999</v>
      </c>
      <c r="V179" s="219">
        <f>ROUND(E179*U179,2)</f>
        <v>2.91</v>
      </c>
      <c r="W179" s="219"/>
      <c r="X179" s="219" t="s">
        <v>183</v>
      </c>
      <c r="Y179" s="210"/>
      <c r="Z179" s="210"/>
      <c r="AA179" s="210"/>
      <c r="AB179" s="210"/>
      <c r="AC179" s="210"/>
      <c r="AD179" s="210"/>
      <c r="AE179" s="210"/>
      <c r="AF179" s="210"/>
      <c r="AG179" s="210" t="s">
        <v>184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17"/>
      <c r="B180" s="218"/>
      <c r="C180" s="253" t="s">
        <v>312</v>
      </c>
      <c r="D180" s="250"/>
      <c r="E180" s="250"/>
      <c r="F180" s="250"/>
      <c r="G180" s="250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0"/>
      <c r="Z180" s="210"/>
      <c r="AA180" s="210"/>
      <c r="AB180" s="210"/>
      <c r="AC180" s="210"/>
      <c r="AD180" s="210"/>
      <c r="AE180" s="210"/>
      <c r="AF180" s="210"/>
      <c r="AG180" s="210" t="s">
        <v>186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7"/>
      <c r="B181" s="218"/>
      <c r="C181" s="254" t="s">
        <v>243</v>
      </c>
      <c r="D181" s="243"/>
      <c r="E181" s="244">
        <v>20.5</v>
      </c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188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17"/>
      <c r="B182" s="218"/>
      <c r="C182" s="255"/>
      <c r="D182" s="234"/>
      <c r="E182" s="234"/>
      <c r="F182" s="234"/>
      <c r="G182" s="234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0"/>
      <c r="Z182" s="210"/>
      <c r="AA182" s="210"/>
      <c r="AB182" s="210"/>
      <c r="AC182" s="210"/>
      <c r="AD182" s="210"/>
      <c r="AE182" s="210"/>
      <c r="AF182" s="210"/>
      <c r="AG182" s="210" t="s">
        <v>165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ht="22.5" outlineLevel="1" x14ac:dyDescent="0.2">
      <c r="A183" s="227">
        <v>29</v>
      </c>
      <c r="B183" s="228" t="s">
        <v>316</v>
      </c>
      <c r="C183" s="238" t="s">
        <v>317</v>
      </c>
      <c r="D183" s="229" t="s">
        <v>233</v>
      </c>
      <c r="E183" s="230">
        <v>95</v>
      </c>
      <c r="F183" s="231"/>
      <c r="G183" s="232">
        <f>ROUND(E183*F183,2)</f>
        <v>0</v>
      </c>
      <c r="H183" s="231"/>
      <c r="I183" s="232">
        <f>ROUND(E183*H183,2)</f>
        <v>0</v>
      </c>
      <c r="J183" s="231"/>
      <c r="K183" s="232">
        <f>ROUND(E183*J183,2)</f>
        <v>0</v>
      </c>
      <c r="L183" s="232">
        <v>21</v>
      </c>
      <c r="M183" s="232">
        <f>G183*(1+L183/100)</f>
        <v>0</v>
      </c>
      <c r="N183" s="232">
        <v>0</v>
      </c>
      <c r="O183" s="232">
        <f>ROUND(E183*N183,2)</f>
        <v>0</v>
      </c>
      <c r="P183" s="232">
        <v>0.33</v>
      </c>
      <c r="Q183" s="232">
        <f>ROUND(E183*P183,2)</f>
        <v>31.35</v>
      </c>
      <c r="R183" s="232" t="s">
        <v>258</v>
      </c>
      <c r="S183" s="232" t="s">
        <v>161</v>
      </c>
      <c r="T183" s="233" t="s">
        <v>182</v>
      </c>
      <c r="U183" s="219">
        <v>0.06</v>
      </c>
      <c r="V183" s="219">
        <f>ROUND(E183*U183,2)</f>
        <v>5.7</v>
      </c>
      <c r="W183" s="219"/>
      <c r="X183" s="219" t="s">
        <v>183</v>
      </c>
      <c r="Y183" s="210"/>
      <c r="Z183" s="210"/>
      <c r="AA183" s="210"/>
      <c r="AB183" s="210"/>
      <c r="AC183" s="210"/>
      <c r="AD183" s="210"/>
      <c r="AE183" s="210"/>
      <c r="AF183" s="210"/>
      <c r="AG183" s="210" t="s">
        <v>184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17"/>
      <c r="B184" s="218"/>
      <c r="C184" s="254" t="s">
        <v>313</v>
      </c>
      <c r="D184" s="243"/>
      <c r="E184" s="244">
        <v>95</v>
      </c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0"/>
      <c r="Z184" s="210"/>
      <c r="AA184" s="210"/>
      <c r="AB184" s="210"/>
      <c r="AC184" s="210"/>
      <c r="AD184" s="210"/>
      <c r="AE184" s="210"/>
      <c r="AF184" s="210"/>
      <c r="AG184" s="210" t="s">
        <v>188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7"/>
      <c r="B185" s="218"/>
      <c r="C185" s="255"/>
      <c r="D185" s="234"/>
      <c r="E185" s="234"/>
      <c r="F185" s="234"/>
      <c r="G185" s="234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0"/>
      <c r="Z185" s="210"/>
      <c r="AA185" s="210"/>
      <c r="AB185" s="210"/>
      <c r="AC185" s="210"/>
      <c r="AD185" s="210"/>
      <c r="AE185" s="210"/>
      <c r="AF185" s="210"/>
      <c r="AG185" s="210" t="s">
        <v>165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 x14ac:dyDescent="0.2">
      <c r="A186" s="227">
        <v>30</v>
      </c>
      <c r="B186" s="228" t="s">
        <v>318</v>
      </c>
      <c r="C186" s="238" t="s">
        <v>319</v>
      </c>
      <c r="D186" s="229" t="s">
        <v>233</v>
      </c>
      <c r="E186" s="230">
        <v>95</v>
      </c>
      <c r="F186" s="231"/>
      <c r="G186" s="232">
        <f>ROUND(E186*F186,2)</f>
        <v>0</v>
      </c>
      <c r="H186" s="231"/>
      <c r="I186" s="232">
        <f>ROUND(E186*H186,2)</f>
        <v>0</v>
      </c>
      <c r="J186" s="231"/>
      <c r="K186" s="232">
        <f>ROUND(E186*J186,2)</f>
        <v>0</v>
      </c>
      <c r="L186" s="232">
        <v>21</v>
      </c>
      <c r="M186" s="232">
        <f>G186*(1+L186/100)</f>
        <v>0</v>
      </c>
      <c r="N186" s="232">
        <v>0</v>
      </c>
      <c r="O186" s="232">
        <f>ROUND(E186*N186,2)</f>
        <v>0</v>
      </c>
      <c r="P186" s="232">
        <v>0.24</v>
      </c>
      <c r="Q186" s="232">
        <f>ROUND(E186*P186,2)</f>
        <v>22.8</v>
      </c>
      <c r="R186" s="232" t="s">
        <v>258</v>
      </c>
      <c r="S186" s="232" t="s">
        <v>161</v>
      </c>
      <c r="T186" s="233" t="s">
        <v>162</v>
      </c>
      <c r="U186" s="219">
        <v>0.81</v>
      </c>
      <c r="V186" s="219">
        <f>ROUND(E186*U186,2)</f>
        <v>76.95</v>
      </c>
      <c r="W186" s="219"/>
      <c r="X186" s="219" t="s">
        <v>183</v>
      </c>
      <c r="Y186" s="210"/>
      <c r="Z186" s="210"/>
      <c r="AA186" s="210"/>
      <c r="AB186" s="210"/>
      <c r="AC186" s="210"/>
      <c r="AD186" s="210"/>
      <c r="AE186" s="210"/>
      <c r="AF186" s="210"/>
      <c r="AG186" s="210" t="s">
        <v>184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17"/>
      <c r="B187" s="218"/>
      <c r="C187" s="254" t="s">
        <v>320</v>
      </c>
      <c r="D187" s="243"/>
      <c r="E187" s="244">
        <v>95</v>
      </c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0"/>
      <c r="Z187" s="210"/>
      <c r="AA187" s="210"/>
      <c r="AB187" s="210"/>
      <c r="AC187" s="210"/>
      <c r="AD187" s="210"/>
      <c r="AE187" s="210"/>
      <c r="AF187" s="210"/>
      <c r="AG187" s="210" t="s">
        <v>188</v>
      </c>
      <c r="AH187" s="210">
        <v>5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17"/>
      <c r="B188" s="218"/>
      <c r="C188" s="255"/>
      <c r="D188" s="234"/>
      <c r="E188" s="234"/>
      <c r="F188" s="234"/>
      <c r="G188" s="234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0"/>
      <c r="Z188" s="210"/>
      <c r="AA188" s="210"/>
      <c r="AB188" s="210"/>
      <c r="AC188" s="210"/>
      <c r="AD188" s="210"/>
      <c r="AE188" s="210"/>
      <c r="AF188" s="210"/>
      <c r="AG188" s="210" t="s">
        <v>165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27">
        <v>31</v>
      </c>
      <c r="B189" s="228" t="s">
        <v>321</v>
      </c>
      <c r="C189" s="238" t="s">
        <v>322</v>
      </c>
      <c r="D189" s="229" t="s">
        <v>269</v>
      </c>
      <c r="E189" s="230">
        <v>44</v>
      </c>
      <c r="F189" s="231"/>
      <c r="G189" s="232">
        <f>ROUND(E189*F189,2)</f>
        <v>0</v>
      </c>
      <c r="H189" s="231"/>
      <c r="I189" s="232">
        <f>ROUND(E189*H189,2)</f>
        <v>0</v>
      </c>
      <c r="J189" s="231"/>
      <c r="K189" s="232">
        <f>ROUND(E189*J189,2)</f>
        <v>0</v>
      </c>
      <c r="L189" s="232">
        <v>21</v>
      </c>
      <c r="M189" s="232">
        <f>G189*(1+L189/100)</f>
        <v>0</v>
      </c>
      <c r="N189" s="232">
        <v>0</v>
      </c>
      <c r="O189" s="232">
        <f>ROUND(E189*N189,2)</f>
        <v>0</v>
      </c>
      <c r="P189" s="232">
        <v>0.22</v>
      </c>
      <c r="Q189" s="232">
        <f>ROUND(E189*P189,2)</f>
        <v>9.68</v>
      </c>
      <c r="R189" s="232" t="s">
        <v>258</v>
      </c>
      <c r="S189" s="232" t="s">
        <v>161</v>
      </c>
      <c r="T189" s="233" t="s">
        <v>182</v>
      </c>
      <c r="U189" s="219">
        <v>0.14000000000000001</v>
      </c>
      <c r="V189" s="219">
        <f>ROUND(E189*U189,2)</f>
        <v>6.16</v>
      </c>
      <c r="W189" s="219"/>
      <c r="X189" s="219" t="s">
        <v>183</v>
      </c>
      <c r="Y189" s="210"/>
      <c r="Z189" s="210"/>
      <c r="AA189" s="210"/>
      <c r="AB189" s="210"/>
      <c r="AC189" s="210"/>
      <c r="AD189" s="210"/>
      <c r="AE189" s="210"/>
      <c r="AF189" s="210"/>
      <c r="AG189" s="210" t="s">
        <v>184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53" t="s">
        <v>323</v>
      </c>
      <c r="D190" s="250"/>
      <c r="E190" s="250"/>
      <c r="F190" s="250"/>
      <c r="G190" s="250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186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49" t="str">
        <f>C190</f>
        <v>s vybouráním lože, s přemístěním hmot na skládku na vzdálenost do 3 m nebo naložením na dopravní prostředek</v>
      </c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17"/>
      <c r="B191" s="218"/>
      <c r="C191" s="254" t="s">
        <v>324</v>
      </c>
      <c r="D191" s="243"/>
      <c r="E191" s="244">
        <v>44</v>
      </c>
      <c r="F191" s="219"/>
      <c r="G191" s="219"/>
      <c r="H191" s="219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0"/>
      <c r="Z191" s="210"/>
      <c r="AA191" s="210"/>
      <c r="AB191" s="210"/>
      <c r="AC191" s="210"/>
      <c r="AD191" s="210"/>
      <c r="AE191" s="210"/>
      <c r="AF191" s="210"/>
      <c r="AG191" s="210" t="s">
        <v>188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55"/>
      <c r="D192" s="234"/>
      <c r="E192" s="234"/>
      <c r="F192" s="234"/>
      <c r="G192" s="234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165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27">
        <v>32</v>
      </c>
      <c r="B193" s="228" t="s">
        <v>325</v>
      </c>
      <c r="C193" s="238" t="s">
        <v>326</v>
      </c>
      <c r="D193" s="229" t="s">
        <v>233</v>
      </c>
      <c r="E193" s="230">
        <v>20.5</v>
      </c>
      <c r="F193" s="231"/>
      <c r="G193" s="232">
        <f>ROUND(E193*F193,2)</f>
        <v>0</v>
      </c>
      <c r="H193" s="231"/>
      <c r="I193" s="232">
        <f>ROUND(E193*H193,2)</f>
        <v>0</v>
      </c>
      <c r="J193" s="231"/>
      <c r="K193" s="232">
        <f>ROUND(E193*J193,2)</f>
        <v>0</v>
      </c>
      <c r="L193" s="232">
        <v>21</v>
      </c>
      <c r="M193" s="232">
        <f>G193*(1+L193/100)</f>
        <v>0</v>
      </c>
      <c r="N193" s="232">
        <v>0</v>
      </c>
      <c r="O193" s="232">
        <f>ROUND(E193*N193,2)</f>
        <v>0</v>
      </c>
      <c r="P193" s="232">
        <v>0</v>
      </c>
      <c r="Q193" s="232">
        <f>ROUND(E193*P193,2)</f>
        <v>0</v>
      </c>
      <c r="R193" s="232"/>
      <c r="S193" s="232" t="s">
        <v>172</v>
      </c>
      <c r="T193" s="233" t="s">
        <v>327</v>
      </c>
      <c r="U193" s="219">
        <v>0.125</v>
      </c>
      <c r="V193" s="219">
        <f>ROUND(E193*U193,2)</f>
        <v>2.56</v>
      </c>
      <c r="W193" s="219"/>
      <c r="X193" s="219" t="s">
        <v>183</v>
      </c>
      <c r="Y193" s="210"/>
      <c r="Z193" s="210"/>
      <c r="AA193" s="210"/>
      <c r="AB193" s="210"/>
      <c r="AC193" s="210"/>
      <c r="AD193" s="210"/>
      <c r="AE193" s="210"/>
      <c r="AF193" s="210"/>
      <c r="AG193" s="210" t="s">
        <v>184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54" t="s">
        <v>243</v>
      </c>
      <c r="D194" s="243"/>
      <c r="E194" s="244">
        <v>20.5</v>
      </c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188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17"/>
      <c r="B195" s="218"/>
      <c r="C195" s="255"/>
      <c r="D195" s="234"/>
      <c r="E195" s="234"/>
      <c r="F195" s="234"/>
      <c r="G195" s="234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0"/>
      <c r="Z195" s="210"/>
      <c r="AA195" s="210"/>
      <c r="AB195" s="210"/>
      <c r="AC195" s="210"/>
      <c r="AD195" s="210"/>
      <c r="AE195" s="210"/>
      <c r="AF195" s="210"/>
      <c r="AG195" s="210" t="s">
        <v>165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27">
        <v>33</v>
      </c>
      <c r="B196" s="228" t="s">
        <v>328</v>
      </c>
      <c r="C196" s="238" t="s">
        <v>329</v>
      </c>
      <c r="D196" s="229" t="s">
        <v>330</v>
      </c>
      <c r="E196" s="230">
        <v>30</v>
      </c>
      <c r="F196" s="231"/>
      <c r="G196" s="232">
        <f>ROUND(E196*F196,2)</f>
        <v>0</v>
      </c>
      <c r="H196" s="231"/>
      <c r="I196" s="232">
        <f>ROUND(E196*H196,2)</f>
        <v>0</v>
      </c>
      <c r="J196" s="231"/>
      <c r="K196" s="232">
        <f>ROUND(E196*J196,2)</f>
        <v>0</v>
      </c>
      <c r="L196" s="232">
        <v>21</v>
      </c>
      <c r="M196" s="232">
        <f>G196*(1+L196/100)</f>
        <v>0</v>
      </c>
      <c r="N196" s="232">
        <v>0</v>
      </c>
      <c r="O196" s="232">
        <f>ROUND(E196*N196,2)</f>
        <v>0</v>
      </c>
      <c r="P196" s="232">
        <v>0.1</v>
      </c>
      <c r="Q196" s="232">
        <f>ROUND(E196*P196,2)</f>
        <v>3</v>
      </c>
      <c r="R196" s="232"/>
      <c r="S196" s="232" t="s">
        <v>172</v>
      </c>
      <c r="T196" s="233" t="s">
        <v>162</v>
      </c>
      <c r="U196" s="219">
        <v>0</v>
      </c>
      <c r="V196" s="219">
        <f>ROUND(E196*U196,2)</f>
        <v>0</v>
      </c>
      <c r="W196" s="219"/>
      <c r="X196" s="219" t="s">
        <v>183</v>
      </c>
      <c r="Y196" s="210"/>
      <c r="Z196" s="210"/>
      <c r="AA196" s="210"/>
      <c r="AB196" s="210"/>
      <c r="AC196" s="210"/>
      <c r="AD196" s="210"/>
      <c r="AE196" s="210"/>
      <c r="AF196" s="210"/>
      <c r="AG196" s="210" t="s">
        <v>184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17"/>
      <c r="B197" s="218"/>
      <c r="C197" s="254" t="s">
        <v>331</v>
      </c>
      <c r="D197" s="243"/>
      <c r="E197" s="244">
        <v>30</v>
      </c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0"/>
      <c r="Z197" s="210"/>
      <c r="AA197" s="210"/>
      <c r="AB197" s="210"/>
      <c r="AC197" s="210"/>
      <c r="AD197" s="210"/>
      <c r="AE197" s="210"/>
      <c r="AF197" s="210"/>
      <c r="AG197" s="210" t="s">
        <v>188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17"/>
      <c r="B198" s="218"/>
      <c r="C198" s="255"/>
      <c r="D198" s="234"/>
      <c r="E198" s="234"/>
      <c r="F198" s="234"/>
      <c r="G198" s="234"/>
      <c r="H198" s="219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0"/>
      <c r="Z198" s="210"/>
      <c r="AA198" s="210"/>
      <c r="AB198" s="210"/>
      <c r="AC198" s="210"/>
      <c r="AD198" s="210"/>
      <c r="AE198" s="210"/>
      <c r="AF198" s="210"/>
      <c r="AG198" s="210" t="s">
        <v>165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27">
        <v>34</v>
      </c>
      <c r="B199" s="228" t="s">
        <v>332</v>
      </c>
      <c r="C199" s="238" t="s">
        <v>333</v>
      </c>
      <c r="D199" s="229" t="s">
        <v>330</v>
      </c>
      <c r="E199" s="230">
        <v>20</v>
      </c>
      <c r="F199" s="231"/>
      <c r="G199" s="232">
        <f>ROUND(E199*F199,2)</f>
        <v>0</v>
      </c>
      <c r="H199" s="231"/>
      <c r="I199" s="232">
        <f>ROUND(E199*H199,2)</f>
        <v>0</v>
      </c>
      <c r="J199" s="231"/>
      <c r="K199" s="232">
        <f>ROUND(E199*J199,2)</f>
        <v>0</v>
      </c>
      <c r="L199" s="232">
        <v>21</v>
      </c>
      <c r="M199" s="232">
        <f>G199*(1+L199/100)</f>
        <v>0</v>
      </c>
      <c r="N199" s="232">
        <v>0</v>
      </c>
      <c r="O199" s="232">
        <f>ROUND(E199*N199,2)</f>
        <v>0</v>
      </c>
      <c r="P199" s="232">
        <v>0.5</v>
      </c>
      <c r="Q199" s="232">
        <f>ROUND(E199*P199,2)</f>
        <v>10</v>
      </c>
      <c r="R199" s="232"/>
      <c r="S199" s="232" t="s">
        <v>172</v>
      </c>
      <c r="T199" s="233" t="s">
        <v>162</v>
      </c>
      <c r="U199" s="219">
        <v>0</v>
      </c>
      <c r="V199" s="219">
        <f>ROUND(E199*U199,2)</f>
        <v>0</v>
      </c>
      <c r="W199" s="219"/>
      <c r="X199" s="219" t="s">
        <v>183</v>
      </c>
      <c r="Y199" s="210"/>
      <c r="Z199" s="210"/>
      <c r="AA199" s="210"/>
      <c r="AB199" s="210"/>
      <c r="AC199" s="210"/>
      <c r="AD199" s="210"/>
      <c r="AE199" s="210"/>
      <c r="AF199" s="210"/>
      <c r="AG199" s="210" t="s">
        <v>184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17"/>
      <c r="B200" s="218"/>
      <c r="C200" s="254" t="s">
        <v>334</v>
      </c>
      <c r="D200" s="243"/>
      <c r="E200" s="244">
        <v>20</v>
      </c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188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17"/>
      <c r="B201" s="218"/>
      <c r="C201" s="255"/>
      <c r="D201" s="234"/>
      <c r="E201" s="234"/>
      <c r="F201" s="234"/>
      <c r="G201" s="234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165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27">
        <v>35</v>
      </c>
      <c r="B202" s="228" t="s">
        <v>335</v>
      </c>
      <c r="C202" s="238" t="s">
        <v>336</v>
      </c>
      <c r="D202" s="229" t="s">
        <v>337</v>
      </c>
      <c r="E202" s="230">
        <v>1</v>
      </c>
      <c r="F202" s="231"/>
      <c r="G202" s="232">
        <f>ROUND(E202*F202,2)</f>
        <v>0</v>
      </c>
      <c r="H202" s="231"/>
      <c r="I202" s="232">
        <f>ROUND(E202*H202,2)</f>
        <v>0</v>
      </c>
      <c r="J202" s="231"/>
      <c r="K202" s="232">
        <f>ROUND(E202*J202,2)</f>
        <v>0</v>
      </c>
      <c r="L202" s="232">
        <v>21</v>
      </c>
      <c r="M202" s="232">
        <f>G202*(1+L202/100)</f>
        <v>0</v>
      </c>
      <c r="N202" s="232">
        <v>0</v>
      </c>
      <c r="O202" s="232">
        <f>ROUND(E202*N202,2)</f>
        <v>0</v>
      </c>
      <c r="P202" s="232">
        <v>1</v>
      </c>
      <c r="Q202" s="232">
        <f>ROUND(E202*P202,2)</f>
        <v>1</v>
      </c>
      <c r="R202" s="232"/>
      <c r="S202" s="232" t="s">
        <v>172</v>
      </c>
      <c r="T202" s="233" t="s">
        <v>162</v>
      </c>
      <c r="U202" s="219">
        <v>0</v>
      </c>
      <c r="V202" s="219">
        <f>ROUND(E202*U202,2)</f>
        <v>0</v>
      </c>
      <c r="W202" s="219"/>
      <c r="X202" s="219" t="s">
        <v>183</v>
      </c>
      <c r="Y202" s="210"/>
      <c r="Z202" s="210"/>
      <c r="AA202" s="210"/>
      <c r="AB202" s="210"/>
      <c r="AC202" s="210"/>
      <c r="AD202" s="210"/>
      <c r="AE202" s="210"/>
      <c r="AF202" s="210"/>
      <c r="AG202" s="210" t="s">
        <v>184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17"/>
      <c r="B203" s="218"/>
      <c r="C203" s="254" t="s">
        <v>338</v>
      </c>
      <c r="D203" s="243"/>
      <c r="E203" s="244">
        <v>1</v>
      </c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0"/>
      <c r="Z203" s="210"/>
      <c r="AA203" s="210"/>
      <c r="AB203" s="210"/>
      <c r="AC203" s="210"/>
      <c r="AD203" s="210"/>
      <c r="AE203" s="210"/>
      <c r="AF203" s="210"/>
      <c r="AG203" s="210" t="s">
        <v>188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17"/>
      <c r="B204" s="218"/>
      <c r="C204" s="255"/>
      <c r="D204" s="234"/>
      <c r="E204" s="234"/>
      <c r="F204" s="234"/>
      <c r="G204" s="234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165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27">
        <v>36</v>
      </c>
      <c r="B205" s="228" t="s">
        <v>339</v>
      </c>
      <c r="C205" s="238" t="s">
        <v>340</v>
      </c>
      <c r="D205" s="229" t="s">
        <v>251</v>
      </c>
      <c r="E205" s="230">
        <v>95.552499999999995</v>
      </c>
      <c r="F205" s="231"/>
      <c r="G205" s="232">
        <f>ROUND(E205*F205,2)</f>
        <v>0</v>
      </c>
      <c r="H205" s="231"/>
      <c r="I205" s="232">
        <f>ROUND(E205*H205,2)</f>
        <v>0</v>
      </c>
      <c r="J205" s="231"/>
      <c r="K205" s="232">
        <f>ROUND(E205*J205,2)</f>
        <v>0</v>
      </c>
      <c r="L205" s="232">
        <v>21</v>
      </c>
      <c r="M205" s="232">
        <f>G205*(1+L205/100)</f>
        <v>0</v>
      </c>
      <c r="N205" s="232">
        <v>0</v>
      </c>
      <c r="O205" s="232">
        <f>ROUND(E205*N205,2)</f>
        <v>0</v>
      </c>
      <c r="P205" s="232">
        <v>0</v>
      </c>
      <c r="Q205" s="232">
        <f>ROUND(E205*P205,2)</f>
        <v>0</v>
      </c>
      <c r="R205" s="232" t="s">
        <v>341</v>
      </c>
      <c r="S205" s="232" t="s">
        <v>161</v>
      </c>
      <c r="T205" s="233" t="s">
        <v>182</v>
      </c>
      <c r="U205" s="219">
        <v>0.49</v>
      </c>
      <c r="V205" s="219">
        <f>ROUND(E205*U205,2)</f>
        <v>46.82</v>
      </c>
      <c r="W205" s="219"/>
      <c r="X205" s="219" t="s">
        <v>342</v>
      </c>
      <c r="Y205" s="210"/>
      <c r="Z205" s="210"/>
      <c r="AA205" s="210"/>
      <c r="AB205" s="210"/>
      <c r="AC205" s="210"/>
      <c r="AD205" s="210"/>
      <c r="AE205" s="210"/>
      <c r="AF205" s="210"/>
      <c r="AG205" s="210" t="s">
        <v>343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7"/>
      <c r="B206" s="218"/>
      <c r="C206" s="256" t="s">
        <v>344</v>
      </c>
      <c r="D206" s="251"/>
      <c r="E206" s="251"/>
      <c r="F206" s="251"/>
      <c r="G206" s="251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0"/>
      <c r="Z206" s="210"/>
      <c r="AA206" s="210"/>
      <c r="AB206" s="210"/>
      <c r="AC206" s="210"/>
      <c r="AD206" s="210"/>
      <c r="AE206" s="210"/>
      <c r="AF206" s="210"/>
      <c r="AG206" s="210" t="s">
        <v>223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56.25" outlineLevel="1" x14ac:dyDescent="0.2">
      <c r="A207" s="217"/>
      <c r="B207" s="218"/>
      <c r="C207" s="260" t="s">
        <v>222</v>
      </c>
      <c r="D207" s="252"/>
      <c r="E207" s="252"/>
      <c r="F207" s="252"/>
      <c r="G207" s="252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0"/>
      <c r="Z207" s="210"/>
      <c r="AA207" s="210"/>
      <c r="AB207" s="210"/>
      <c r="AC207" s="210"/>
      <c r="AD207" s="210"/>
      <c r="AE207" s="210"/>
      <c r="AF207" s="210"/>
      <c r="AG207" s="210" t="s">
        <v>223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49" t="str">
        <f>C207</f>
        <v>Výkaz výměr obsahuje pro manipulaci s vytěženou zeminou, popřípadě s vybouranými hmotami, položky, které jsou limitovány určitou vzdáleností pro vodorovné přemístění. Místo pro uložení vytěžené zeminy či vybouraných hmot si zajišťuje uchazeč dle svého technologického plánu a je na uchazeči jaká místa pro uložení zeminy či vybouraných hmot zvolí. Do nabídkové ceny musí uchazeč zakalkulovat skutečné náklady podle odvozní vzdálenosti bez ohledu na to, jaká vzdálenost je uvedená v popise položky.Platí pro všechny položky vodorovného přemístění zeminy, suti, či vybouraných hmot.</v>
      </c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55"/>
      <c r="D208" s="234"/>
      <c r="E208" s="234"/>
      <c r="F208" s="234"/>
      <c r="G208" s="234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165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27">
        <v>37</v>
      </c>
      <c r="B209" s="228" t="s">
        <v>345</v>
      </c>
      <c r="C209" s="238" t="s">
        <v>346</v>
      </c>
      <c r="D209" s="229" t="s">
        <v>251</v>
      </c>
      <c r="E209" s="230">
        <v>955.52499999999998</v>
      </c>
      <c r="F209" s="231"/>
      <c r="G209" s="232">
        <f>ROUND(E209*F209,2)</f>
        <v>0</v>
      </c>
      <c r="H209" s="231"/>
      <c r="I209" s="232">
        <f>ROUND(E209*H209,2)</f>
        <v>0</v>
      </c>
      <c r="J209" s="231"/>
      <c r="K209" s="232">
        <f>ROUND(E209*J209,2)</f>
        <v>0</v>
      </c>
      <c r="L209" s="232">
        <v>21</v>
      </c>
      <c r="M209" s="232">
        <f>G209*(1+L209/100)</f>
        <v>0</v>
      </c>
      <c r="N209" s="232">
        <v>0</v>
      </c>
      <c r="O209" s="232">
        <f>ROUND(E209*N209,2)</f>
        <v>0</v>
      </c>
      <c r="P209" s="232">
        <v>0</v>
      </c>
      <c r="Q209" s="232">
        <f>ROUND(E209*P209,2)</f>
        <v>0</v>
      </c>
      <c r="R209" s="232" t="s">
        <v>341</v>
      </c>
      <c r="S209" s="232" t="s">
        <v>161</v>
      </c>
      <c r="T209" s="233" t="s">
        <v>182</v>
      </c>
      <c r="U209" s="219">
        <v>0</v>
      </c>
      <c r="V209" s="219">
        <f>ROUND(E209*U209,2)</f>
        <v>0</v>
      </c>
      <c r="W209" s="219"/>
      <c r="X209" s="219" t="s">
        <v>342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343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17"/>
      <c r="B210" s="218"/>
      <c r="C210" s="239"/>
      <c r="D210" s="235"/>
      <c r="E210" s="235"/>
      <c r="F210" s="235"/>
      <c r="G210" s="235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0"/>
      <c r="Z210" s="210"/>
      <c r="AA210" s="210"/>
      <c r="AB210" s="210"/>
      <c r="AC210" s="210"/>
      <c r="AD210" s="210"/>
      <c r="AE210" s="210"/>
      <c r="AF210" s="210"/>
      <c r="AG210" s="210" t="s">
        <v>165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27">
        <v>38</v>
      </c>
      <c r="B211" s="228" t="s">
        <v>347</v>
      </c>
      <c r="C211" s="238" t="s">
        <v>348</v>
      </c>
      <c r="D211" s="229" t="s">
        <v>251</v>
      </c>
      <c r="E211" s="230">
        <v>95.552499999999995</v>
      </c>
      <c r="F211" s="231"/>
      <c r="G211" s="232">
        <f>ROUND(E211*F211,2)</f>
        <v>0</v>
      </c>
      <c r="H211" s="231"/>
      <c r="I211" s="232">
        <f>ROUND(E211*H211,2)</f>
        <v>0</v>
      </c>
      <c r="J211" s="231"/>
      <c r="K211" s="232">
        <f>ROUND(E211*J211,2)</f>
        <v>0</v>
      </c>
      <c r="L211" s="232">
        <v>21</v>
      </c>
      <c r="M211" s="232">
        <f>G211*(1+L211/100)</f>
        <v>0</v>
      </c>
      <c r="N211" s="232">
        <v>0</v>
      </c>
      <c r="O211" s="232">
        <f>ROUND(E211*N211,2)</f>
        <v>0</v>
      </c>
      <c r="P211" s="232">
        <v>0</v>
      </c>
      <c r="Q211" s="232">
        <f>ROUND(E211*P211,2)</f>
        <v>0</v>
      </c>
      <c r="R211" s="232" t="s">
        <v>341</v>
      </c>
      <c r="S211" s="232" t="s">
        <v>161</v>
      </c>
      <c r="T211" s="233" t="s">
        <v>162</v>
      </c>
      <c r="U211" s="219">
        <v>0</v>
      </c>
      <c r="V211" s="219">
        <f>ROUND(E211*U211,2)</f>
        <v>0</v>
      </c>
      <c r="W211" s="219"/>
      <c r="X211" s="219" t="s">
        <v>342</v>
      </c>
      <c r="Y211" s="210"/>
      <c r="Z211" s="210"/>
      <c r="AA211" s="210"/>
      <c r="AB211" s="210"/>
      <c r="AC211" s="210"/>
      <c r="AD211" s="210"/>
      <c r="AE211" s="210"/>
      <c r="AF211" s="210"/>
      <c r="AG211" s="210" t="s">
        <v>343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17"/>
      <c r="B212" s="218"/>
      <c r="C212" s="239"/>
      <c r="D212" s="235"/>
      <c r="E212" s="235"/>
      <c r="F212" s="235"/>
      <c r="G212" s="235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0"/>
      <c r="Z212" s="210"/>
      <c r="AA212" s="210"/>
      <c r="AB212" s="210"/>
      <c r="AC212" s="210"/>
      <c r="AD212" s="210"/>
      <c r="AE212" s="210"/>
      <c r="AF212" s="210"/>
      <c r="AG212" s="210" t="s">
        <v>165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27">
        <v>39</v>
      </c>
      <c r="B213" s="228" t="s">
        <v>349</v>
      </c>
      <c r="C213" s="238" t="s">
        <v>350</v>
      </c>
      <c r="D213" s="229" t="s">
        <v>251</v>
      </c>
      <c r="E213" s="230">
        <v>95.552499999999995</v>
      </c>
      <c r="F213" s="231"/>
      <c r="G213" s="232">
        <f>ROUND(E213*F213,2)</f>
        <v>0</v>
      </c>
      <c r="H213" s="231"/>
      <c r="I213" s="232">
        <f>ROUND(E213*H213,2)</f>
        <v>0</v>
      </c>
      <c r="J213" s="231"/>
      <c r="K213" s="232">
        <f>ROUND(E213*J213,2)</f>
        <v>0</v>
      </c>
      <c r="L213" s="232">
        <v>21</v>
      </c>
      <c r="M213" s="232">
        <f>G213*(1+L213/100)</f>
        <v>0</v>
      </c>
      <c r="N213" s="232">
        <v>0</v>
      </c>
      <c r="O213" s="232">
        <f>ROUND(E213*N213,2)</f>
        <v>0</v>
      </c>
      <c r="P213" s="232">
        <v>0</v>
      </c>
      <c r="Q213" s="232">
        <f>ROUND(E213*P213,2)</f>
        <v>0</v>
      </c>
      <c r="R213" s="232" t="s">
        <v>351</v>
      </c>
      <c r="S213" s="232" t="s">
        <v>161</v>
      </c>
      <c r="T213" s="233" t="s">
        <v>182</v>
      </c>
      <c r="U213" s="219">
        <v>6.0000000000000001E-3</v>
      </c>
      <c r="V213" s="219">
        <f>ROUND(E213*U213,2)</f>
        <v>0.56999999999999995</v>
      </c>
      <c r="W213" s="219"/>
      <c r="X213" s="219" t="s">
        <v>342</v>
      </c>
      <c r="Y213" s="210"/>
      <c r="Z213" s="210"/>
      <c r="AA213" s="210"/>
      <c r="AB213" s="210"/>
      <c r="AC213" s="210"/>
      <c r="AD213" s="210"/>
      <c r="AE213" s="210"/>
      <c r="AF213" s="210"/>
      <c r="AG213" s="210" t="s">
        <v>343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17"/>
      <c r="B214" s="218"/>
      <c r="C214" s="253" t="s">
        <v>352</v>
      </c>
      <c r="D214" s="250"/>
      <c r="E214" s="250"/>
      <c r="F214" s="250"/>
      <c r="G214" s="250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0"/>
      <c r="Z214" s="210"/>
      <c r="AA214" s="210"/>
      <c r="AB214" s="210"/>
      <c r="AC214" s="210"/>
      <c r="AD214" s="210"/>
      <c r="AE214" s="210"/>
      <c r="AF214" s="210"/>
      <c r="AG214" s="210" t="s">
        <v>186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17"/>
      <c r="B215" s="218"/>
      <c r="C215" s="255"/>
      <c r="D215" s="234"/>
      <c r="E215" s="234"/>
      <c r="F215" s="234"/>
      <c r="G215" s="234"/>
      <c r="H215" s="219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0"/>
      <c r="Z215" s="210"/>
      <c r="AA215" s="210"/>
      <c r="AB215" s="210"/>
      <c r="AC215" s="210"/>
      <c r="AD215" s="210"/>
      <c r="AE215" s="210"/>
      <c r="AF215" s="210"/>
      <c r="AG215" s="210" t="s">
        <v>165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x14ac:dyDescent="0.2">
      <c r="A216" s="221" t="s">
        <v>156</v>
      </c>
      <c r="B216" s="222" t="s">
        <v>106</v>
      </c>
      <c r="C216" s="237" t="s">
        <v>107</v>
      </c>
      <c r="D216" s="223"/>
      <c r="E216" s="224"/>
      <c r="F216" s="225"/>
      <c r="G216" s="225">
        <f>SUMIF(AG217:AG219,"&lt;&gt;NOR",G217:G219)</f>
        <v>0</v>
      </c>
      <c r="H216" s="225"/>
      <c r="I216" s="225">
        <f>SUM(I217:I219)</f>
        <v>0</v>
      </c>
      <c r="J216" s="225"/>
      <c r="K216" s="225">
        <f>SUM(K217:K219)</f>
        <v>0</v>
      </c>
      <c r="L216" s="225"/>
      <c r="M216" s="225">
        <f>SUM(M217:M219)</f>
        <v>0</v>
      </c>
      <c r="N216" s="225"/>
      <c r="O216" s="225">
        <f>SUM(O217:O219)</f>
        <v>0</v>
      </c>
      <c r="P216" s="225"/>
      <c r="Q216" s="225">
        <f>SUM(Q217:Q219)</f>
        <v>0</v>
      </c>
      <c r="R216" s="225"/>
      <c r="S216" s="225"/>
      <c r="T216" s="226"/>
      <c r="U216" s="220"/>
      <c r="V216" s="220">
        <f>SUM(V217:V219)</f>
        <v>152.77000000000001</v>
      </c>
      <c r="W216" s="220"/>
      <c r="X216" s="220"/>
      <c r="AG216" t="s">
        <v>157</v>
      </c>
    </row>
    <row r="217" spans="1:60" outlineLevel="1" x14ac:dyDescent="0.2">
      <c r="A217" s="227">
        <v>40</v>
      </c>
      <c r="B217" s="228" t="s">
        <v>353</v>
      </c>
      <c r="C217" s="238" t="s">
        <v>354</v>
      </c>
      <c r="D217" s="229" t="s">
        <v>251</v>
      </c>
      <c r="E217" s="230">
        <v>391.72509000000002</v>
      </c>
      <c r="F217" s="231"/>
      <c r="G217" s="232">
        <f>ROUND(E217*F217,2)</f>
        <v>0</v>
      </c>
      <c r="H217" s="231"/>
      <c r="I217" s="232">
        <f>ROUND(E217*H217,2)</f>
        <v>0</v>
      </c>
      <c r="J217" s="231"/>
      <c r="K217" s="232">
        <f>ROUND(E217*J217,2)</f>
        <v>0</v>
      </c>
      <c r="L217" s="232">
        <v>21</v>
      </c>
      <c r="M217" s="232">
        <f>G217*(1+L217/100)</f>
        <v>0</v>
      </c>
      <c r="N217" s="232">
        <v>0</v>
      </c>
      <c r="O217" s="232">
        <f>ROUND(E217*N217,2)</f>
        <v>0</v>
      </c>
      <c r="P217" s="232">
        <v>0</v>
      </c>
      <c r="Q217" s="232">
        <f>ROUND(E217*P217,2)</f>
        <v>0</v>
      </c>
      <c r="R217" s="232" t="s">
        <v>258</v>
      </c>
      <c r="S217" s="232" t="s">
        <v>161</v>
      </c>
      <c r="T217" s="233" t="s">
        <v>162</v>
      </c>
      <c r="U217" s="219">
        <v>0.39</v>
      </c>
      <c r="V217" s="219">
        <f>ROUND(E217*U217,2)</f>
        <v>152.77000000000001</v>
      </c>
      <c r="W217" s="219"/>
      <c r="X217" s="219" t="s">
        <v>355</v>
      </c>
      <c r="Y217" s="210"/>
      <c r="Z217" s="210"/>
      <c r="AA217" s="210"/>
      <c r="AB217" s="210"/>
      <c r="AC217" s="210"/>
      <c r="AD217" s="210"/>
      <c r="AE217" s="210"/>
      <c r="AF217" s="210"/>
      <c r="AG217" s="210" t="s">
        <v>356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7"/>
      <c r="B218" s="218"/>
      <c r="C218" s="253" t="s">
        <v>357</v>
      </c>
      <c r="D218" s="250"/>
      <c r="E218" s="250"/>
      <c r="F218" s="250"/>
      <c r="G218" s="250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0"/>
      <c r="Z218" s="210"/>
      <c r="AA218" s="210"/>
      <c r="AB218" s="210"/>
      <c r="AC218" s="210"/>
      <c r="AD218" s="210"/>
      <c r="AE218" s="210"/>
      <c r="AF218" s="210"/>
      <c r="AG218" s="210" t="s">
        <v>186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17"/>
      <c r="B219" s="218"/>
      <c r="C219" s="255"/>
      <c r="D219" s="234"/>
      <c r="E219" s="234"/>
      <c r="F219" s="234"/>
      <c r="G219" s="234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0"/>
      <c r="Z219" s="210"/>
      <c r="AA219" s="210"/>
      <c r="AB219" s="210"/>
      <c r="AC219" s="210"/>
      <c r="AD219" s="210"/>
      <c r="AE219" s="210"/>
      <c r="AF219" s="210"/>
      <c r="AG219" s="210" t="s">
        <v>165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x14ac:dyDescent="0.2">
      <c r="A220" s="221" t="s">
        <v>156</v>
      </c>
      <c r="B220" s="222" t="s">
        <v>118</v>
      </c>
      <c r="C220" s="237" t="s">
        <v>119</v>
      </c>
      <c r="D220" s="223"/>
      <c r="E220" s="224"/>
      <c r="F220" s="225"/>
      <c r="G220" s="225">
        <f>SUMIF(AG221:AG242,"&lt;&gt;NOR",G221:G242)</f>
        <v>0</v>
      </c>
      <c r="H220" s="225"/>
      <c r="I220" s="225">
        <f>SUM(I221:I242)</f>
        <v>0</v>
      </c>
      <c r="J220" s="225"/>
      <c r="K220" s="225">
        <f>SUM(K221:K242)</f>
        <v>0</v>
      </c>
      <c r="L220" s="225"/>
      <c r="M220" s="225">
        <f>SUM(M221:M242)</f>
        <v>0</v>
      </c>
      <c r="N220" s="225"/>
      <c r="O220" s="225">
        <f>SUM(O221:O242)</f>
        <v>1.6900000000000002</v>
      </c>
      <c r="P220" s="225"/>
      <c r="Q220" s="225">
        <f>SUM(Q221:Q242)</f>
        <v>0</v>
      </c>
      <c r="R220" s="225"/>
      <c r="S220" s="225"/>
      <c r="T220" s="226"/>
      <c r="U220" s="220"/>
      <c r="V220" s="220">
        <f>SUM(V221:V242)</f>
        <v>54.74</v>
      </c>
      <c r="W220" s="220"/>
      <c r="X220" s="220"/>
      <c r="AG220" t="s">
        <v>157</v>
      </c>
    </row>
    <row r="221" spans="1:60" outlineLevel="1" x14ac:dyDescent="0.2">
      <c r="A221" s="227">
        <v>41</v>
      </c>
      <c r="B221" s="228" t="s">
        <v>358</v>
      </c>
      <c r="C221" s="238" t="s">
        <v>359</v>
      </c>
      <c r="D221" s="229" t="s">
        <v>301</v>
      </c>
      <c r="E221" s="230">
        <v>4</v>
      </c>
      <c r="F221" s="231"/>
      <c r="G221" s="232">
        <f>ROUND(E221*F221,2)</f>
        <v>0</v>
      </c>
      <c r="H221" s="231"/>
      <c r="I221" s="232">
        <f>ROUND(E221*H221,2)</f>
        <v>0</v>
      </c>
      <c r="J221" s="231"/>
      <c r="K221" s="232">
        <f>ROUND(E221*J221,2)</f>
        <v>0</v>
      </c>
      <c r="L221" s="232">
        <v>21</v>
      </c>
      <c r="M221" s="232">
        <f>G221*(1+L221/100)</f>
        <v>0</v>
      </c>
      <c r="N221" s="232">
        <v>0</v>
      </c>
      <c r="O221" s="232">
        <f>ROUND(E221*N221,2)</f>
        <v>0</v>
      </c>
      <c r="P221" s="232">
        <v>0</v>
      </c>
      <c r="Q221" s="232">
        <f>ROUND(E221*P221,2)</f>
        <v>0</v>
      </c>
      <c r="R221" s="232"/>
      <c r="S221" s="232" t="s">
        <v>161</v>
      </c>
      <c r="T221" s="233" t="s">
        <v>182</v>
      </c>
      <c r="U221" s="219">
        <v>1.86</v>
      </c>
      <c r="V221" s="219">
        <f>ROUND(E221*U221,2)</f>
        <v>7.44</v>
      </c>
      <c r="W221" s="219"/>
      <c r="X221" s="219" t="s">
        <v>183</v>
      </c>
      <c r="Y221" s="210"/>
      <c r="Z221" s="210"/>
      <c r="AA221" s="210"/>
      <c r="AB221" s="210"/>
      <c r="AC221" s="210"/>
      <c r="AD221" s="210"/>
      <c r="AE221" s="210"/>
      <c r="AF221" s="210"/>
      <c r="AG221" s="210" t="s">
        <v>184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17"/>
      <c r="B222" s="218"/>
      <c r="C222" s="239"/>
      <c r="D222" s="235"/>
      <c r="E222" s="235"/>
      <c r="F222" s="235"/>
      <c r="G222" s="235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0"/>
      <c r="Z222" s="210"/>
      <c r="AA222" s="210"/>
      <c r="AB222" s="210"/>
      <c r="AC222" s="210"/>
      <c r="AD222" s="210"/>
      <c r="AE222" s="210"/>
      <c r="AF222" s="210"/>
      <c r="AG222" s="210" t="s">
        <v>165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27">
        <v>42</v>
      </c>
      <c r="B223" s="228" t="s">
        <v>360</v>
      </c>
      <c r="C223" s="238" t="s">
        <v>361</v>
      </c>
      <c r="D223" s="229" t="s">
        <v>301</v>
      </c>
      <c r="E223" s="230">
        <v>4</v>
      </c>
      <c r="F223" s="231"/>
      <c r="G223" s="232">
        <f>ROUND(E223*F223,2)</f>
        <v>0</v>
      </c>
      <c r="H223" s="231"/>
      <c r="I223" s="232">
        <f>ROUND(E223*H223,2)</f>
        <v>0</v>
      </c>
      <c r="J223" s="231"/>
      <c r="K223" s="232">
        <f>ROUND(E223*J223,2)</f>
        <v>0</v>
      </c>
      <c r="L223" s="232">
        <v>21</v>
      </c>
      <c r="M223" s="232">
        <f>G223*(1+L223/100)</f>
        <v>0</v>
      </c>
      <c r="N223" s="232">
        <v>0</v>
      </c>
      <c r="O223" s="232">
        <f>ROUND(E223*N223,2)</f>
        <v>0</v>
      </c>
      <c r="P223" s="232">
        <v>0</v>
      </c>
      <c r="Q223" s="232">
        <f>ROUND(E223*P223,2)</f>
        <v>0</v>
      </c>
      <c r="R223" s="232"/>
      <c r="S223" s="232" t="s">
        <v>161</v>
      </c>
      <c r="T223" s="233" t="s">
        <v>182</v>
      </c>
      <c r="U223" s="219">
        <v>0.39</v>
      </c>
      <c r="V223" s="219">
        <f>ROUND(E223*U223,2)</f>
        <v>1.56</v>
      </c>
      <c r="W223" s="219"/>
      <c r="X223" s="219" t="s">
        <v>183</v>
      </c>
      <c r="Y223" s="210"/>
      <c r="Z223" s="210"/>
      <c r="AA223" s="210"/>
      <c r="AB223" s="210"/>
      <c r="AC223" s="210"/>
      <c r="AD223" s="210"/>
      <c r="AE223" s="210"/>
      <c r="AF223" s="210"/>
      <c r="AG223" s="210" t="s">
        <v>184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17"/>
      <c r="B224" s="218"/>
      <c r="C224" s="239"/>
      <c r="D224" s="235"/>
      <c r="E224" s="235"/>
      <c r="F224" s="235"/>
      <c r="G224" s="235"/>
      <c r="H224" s="219"/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0"/>
      <c r="Z224" s="210"/>
      <c r="AA224" s="210"/>
      <c r="AB224" s="210"/>
      <c r="AC224" s="210"/>
      <c r="AD224" s="210"/>
      <c r="AE224" s="210"/>
      <c r="AF224" s="210"/>
      <c r="AG224" s="210" t="s">
        <v>165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27">
        <v>43</v>
      </c>
      <c r="B225" s="228" t="s">
        <v>362</v>
      </c>
      <c r="C225" s="238" t="s">
        <v>363</v>
      </c>
      <c r="D225" s="229" t="s">
        <v>269</v>
      </c>
      <c r="E225" s="230">
        <v>34</v>
      </c>
      <c r="F225" s="231"/>
      <c r="G225" s="232">
        <f>ROUND(E225*F225,2)</f>
        <v>0</v>
      </c>
      <c r="H225" s="231"/>
      <c r="I225" s="232">
        <f>ROUND(E225*H225,2)</f>
        <v>0</v>
      </c>
      <c r="J225" s="231"/>
      <c r="K225" s="232">
        <f>ROUND(E225*J225,2)</f>
        <v>0</v>
      </c>
      <c r="L225" s="232">
        <v>21</v>
      </c>
      <c r="M225" s="232">
        <f>G225*(1+L225/100)</f>
        <v>0</v>
      </c>
      <c r="N225" s="232">
        <v>0</v>
      </c>
      <c r="O225" s="232">
        <f>ROUND(E225*N225,2)</f>
        <v>0</v>
      </c>
      <c r="P225" s="232">
        <v>0</v>
      </c>
      <c r="Q225" s="232">
        <f>ROUND(E225*P225,2)</f>
        <v>0</v>
      </c>
      <c r="R225" s="232"/>
      <c r="S225" s="232" t="s">
        <v>161</v>
      </c>
      <c r="T225" s="233" t="s">
        <v>182</v>
      </c>
      <c r="U225" s="219">
        <v>0.87</v>
      </c>
      <c r="V225" s="219">
        <f>ROUND(E225*U225,2)</f>
        <v>29.58</v>
      </c>
      <c r="W225" s="219"/>
      <c r="X225" s="219" t="s">
        <v>183</v>
      </c>
      <c r="Y225" s="210"/>
      <c r="Z225" s="210"/>
      <c r="AA225" s="210"/>
      <c r="AB225" s="210"/>
      <c r="AC225" s="210"/>
      <c r="AD225" s="210"/>
      <c r="AE225" s="210"/>
      <c r="AF225" s="210"/>
      <c r="AG225" s="210" t="s">
        <v>184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17"/>
      <c r="B226" s="218"/>
      <c r="C226" s="254" t="s">
        <v>364</v>
      </c>
      <c r="D226" s="243"/>
      <c r="E226" s="244">
        <v>30</v>
      </c>
      <c r="F226" s="219"/>
      <c r="G226" s="219"/>
      <c r="H226" s="219"/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0"/>
      <c r="Z226" s="210"/>
      <c r="AA226" s="210"/>
      <c r="AB226" s="210"/>
      <c r="AC226" s="210"/>
      <c r="AD226" s="210"/>
      <c r="AE226" s="210"/>
      <c r="AF226" s="210"/>
      <c r="AG226" s="210" t="s">
        <v>188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17"/>
      <c r="B227" s="218"/>
      <c r="C227" s="254" t="s">
        <v>365</v>
      </c>
      <c r="D227" s="243"/>
      <c r="E227" s="244">
        <v>4</v>
      </c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0"/>
      <c r="Z227" s="210"/>
      <c r="AA227" s="210"/>
      <c r="AB227" s="210"/>
      <c r="AC227" s="210"/>
      <c r="AD227" s="210"/>
      <c r="AE227" s="210"/>
      <c r="AF227" s="210"/>
      <c r="AG227" s="210" t="s">
        <v>188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17"/>
      <c r="B228" s="218"/>
      <c r="C228" s="255"/>
      <c r="D228" s="234"/>
      <c r="E228" s="234"/>
      <c r="F228" s="234"/>
      <c r="G228" s="234"/>
      <c r="H228" s="219"/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0"/>
      <c r="Z228" s="210"/>
      <c r="AA228" s="210"/>
      <c r="AB228" s="210"/>
      <c r="AC228" s="210"/>
      <c r="AD228" s="210"/>
      <c r="AE228" s="210"/>
      <c r="AF228" s="210"/>
      <c r="AG228" s="210" t="s">
        <v>165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27">
        <v>44</v>
      </c>
      <c r="B229" s="228" t="s">
        <v>366</v>
      </c>
      <c r="C229" s="238" t="s">
        <v>367</v>
      </c>
      <c r="D229" s="229" t="s">
        <v>269</v>
      </c>
      <c r="E229" s="230">
        <v>34</v>
      </c>
      <c r="F229" s="231"/>
      <c r="G229" s="232">
        <f>ROUND(E229*F229,2)</f>
        <v>0</v>
      </c>
      <c r="H229" s="231"/>
      <c r="I229" s="232">
        <f>ROUND(E229*H229,2)</f>
        <v>0</v>
      </c>
      <c r="J229" s="231"/>
      <c r="K229" s="232">
        <f>ROUND(E229*J229,2)</f>
        <v>0</v>
      </c>
      <c r="L229" s="232">
        <v>21</v>
      </c>
      <c r="M229" s="232">
        <f>G229*(1+L229/100)</f>
        <v>0</v>
      </c>
      <c r="N229" s="232">
        <v>4.725E-2</v>
      </c>
      <c r="O229" s="232">
        <f>ROUND(E229*N229,2)</f>
        <v>1.61</v>
      </c>
      <c r="P229" s="232">
        <v>0</v>
      </c>
      <c r="Q229" s="232">
        <f>ROUND(E229*P229,2)</f>
        <v>0</v>
      </c>
      <c r="R229" s="232"/>
      <c r="S229" s="232" t="s">
        <v>161</v>
      </c>
      <c r="T229" s="233" t="s">
        <v>182</v>
      </c>
      <c r="U229" s="219">
        <v>0.02</v>
      </c>
      <c r="V229" s="219">
        <f>ROUND(E229*U229,2)</f>
        <v>0.68</v>
      </c>
      <c r="W229" s="219"/>
      <c r="X229" s="219" t="s">
        <v>183</v>
      </c>
      <c r="Y229" s="210"/>
      <c r="Z229" s="210"/>
      <c r="AA229" s="210"/>
      <c r="AB229" s="210"/>
      <c r="AC229" s="210"/>
      <c r="AD229" s="210"/>
      <c r="AE229" s="210"/>
      <c r="AF229" s="210"/>
      <c r="AG229" s="210" t="s">
        <v>184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17"/>
      <c r="B230" s="218"/>
      <c r="C230" s="254" t="s">
        <v>368</v>
      </c>
      <c r="D230" s="243"/>
      <c r="E230" s="244">
        <v>34</v>
      </c>
      <c r="F230" s="219"/>
      <c r="G230" s="219"/>
      <c r="H230" s="219"/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0"/>
      <c r="Z230" s="210"/>
      <c r="AA230" s="210"/>
      <c r="AB230" s="210"/>
      <c r="AC230" s="210"/>
      <c r="AD230" s="210"/>
      <c r="AE230" s="210"/>
      <c r="AF230" s="210"/>
      <c r="AG230" s="210" t="s">
        <v>188</v>
      </c>
      <c r="AH230" s="210">
        <v>5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17"/>
      <c r="B231" s="218"/>
      <c r="C231" s="255"/>
      <c r="D231" s="234"/>
      <c r="E231" s="234"/>
      <c r="F231" s="234"/>
      <c r="G231" s="234"/>
      <c r="H231" s="219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0"/>
      <c r="Z231" s="210"/>
      <c r="AA231" s="210"/>
      <c r="AB231" s="210"/>
      <c r="AC231" s="210"/>
      <c r="AD231" s="210"/>
      <c r="AE231" s="210"/>
      <c r="AF231" s="210"/>
      <c r="AG231" s="210" t="s">
        <v>165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27">
        <v>45</v>
      </c>
      <c r="B232" s="228" t="s">
        <v>369</v>
      </c>
      <c r="C232" s="238" t="s">
        <v>370</v>
      </c>
      <c r="D232" s="229" t="s">
        <v>269</v>
      </c>
      <c r="E232" s="230">
        <v>34</v>
      </c>
      <c r="F232" s="231"/>
      <c r="G232" s="232">
        <f>ROUND(E232*F232,2)</f>
        <v>0</v>
      </c>
      <c r="H232" s="231"/>
      <c r="I232" s="232">
        <f>ROUND(E232*H232,2)</f>
        <v>0</v>
      </c>
      <c r="J232" s="231"/>
      <c r="K232" s="232">
        <f>ROUND(E232*J232,2)</f>
        <v>0</v>
      </c>
      <c r="L232" s="232">
        <v>21</v>
      </c>
      <c r="M232" s="232">
        <f>G232*(1+L232/100)</f>
        <v>0</v>
      </c>
      <c r="N232" s="232">
        <v>2.4199999999999998E-3</v>
      </c>
      <c r="O232" s="232">
        <f>ROUND(E232*N232,2)</f>
        <v>0.08</v>
      </c>
      <c r="P232" s="232">
        <v>0</v>
      </c>
      <c r="Q232" s="232">
        <f>ROUND(E232*P232,2)</f>
        <v>0</v>
      </c>
      <c r="R232" s="232"/>
      <c r="S232" s="232" t="s">
        <v>161</v>
      </c>
      <c r="T232" s="233" t="s">
        <v>182</v>
      </c>
      <c r="U232" s="219">
        <v>0.05</v>
      </c>
      <c r="V232" s="219">
        <f>ROUND(E232*U232,2)</f>
        <v>1.7</v>
      </c>
      <c r="W232" s="219"/>
      <c r="X232" s="219" t="s">
        <v>183</v>
      </c>
      <c r="Y232" s="210"/>
      <c r="Z232" s="210"/>
      <c r="AA232" s="210"/>
      <c r="AB232" s="210"/>
      <c r="AC232" s="210"/>
      <c r="AD232" s="210"/>
      <c r="AE232" s="210"/>
      <c r="AF232" s="210"/>
      <c r="AG232" s="210" t="s">
        <v>184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17"/>
      <c r="B233" s="218"/>
      <c r="C233" s="254" t="s">
        <v>368</v>
      </c>
      <c r="D233" s="243"/>
      <c r="E233" s="244">
        <v>34</v>
      </c>
      <c r="F233" s="219"/>
      <c r="G233" s="219"/>
      <c r="H233" s="219"/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0"/>
      <c r="Z233" s="210"/>
      <c r="AA233" s="210"/>
      <c r="AB233" s="210"/>
      <c r="AC233" s="210"/>
      <c r="AD233" s="210"/>
      <c r="AE233" s="210"/>
      <c r="AF233" s="210"/>
      <c r="AG233" s="210" t="s">
        <v>188</v>
      </c>
      <c r="AH233" s="210">
        <v>5</v>
      </c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17"/>
      <c r="B234" s="218"/>
      <c r="C234" s="255"/>
      <c r="D234" s="234"/>
      <c r="E234" s="234"/>
      <c r="F234" s="234"/>
      <c r="G234" s="234"/>
      <c r="H234" s="219"/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0"/>
      <c r="Z234" s="210"/>
      <c r="AA234" s="210"/>
      <c r="AB234" s="210"/>
      <c r="AC234" s="210"/>
      <c r="AD234" s="210"/>
      <c r="AE234" s="210"/>
      <c r="AF234" s="210"/>
      <c r="AG234" s="210" t="s">
        <v>165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27">
        <v>46</v>
      </c>
      <c r="B235" s="228" t="s">
        <v>371</v>
      </c>
      <c r="C235" s="238" t="s">
        <v>372</v>
      </c>
      <c r="D235" s="229" t="s">
        <v>269</v>
      </c>
      <c r="E235" s="230">
        <v>34</v>
      </c>
      <c r="F235" s="231"/>
      <c r="G235" s="232">
        <f>ROUND(E235*F235,2)</f>
        <v>0</v>
      </c>
      <c r="H235" s="231"/>
      <c r="I235" s="232">
        <f>ROUND(E235*H235,2)</f>
        <v>0</v>
      </c>
      <c r="J235" s="231"/>
      <c r="K235" s="232">
        <f>ROUND(E235*J235,2)</f>
        <v>0</v>
      </c>
      <c r="L235" s="232">
        <v>21</v>
      </c>
      <c r="M235" s="232">
        <f>G235*(1+L235/100)</f>
        <v>0</v>
      </c>
      <c r="N235" s="232">
        <v>0</v>
      </c>
      <c r="O235" s="232">
        <f>ROUND(E235*N235,2)</f>
        <v>0</v>
      </c>
      <c r="P235" s="232">
        <v>0</v>
      </c>
      <c r="Q235" s="232">
        <f>ROUND(E235*P235,2)</f>
        <v>0</v>
      </c>
      <c r="R235" s="232"/>
      <c r="S235" s="232" t="s">
        <v>161</v>
      </c>
      <c r="T235" s="233" t="s">
        <v>182</v>
      </c>
      <c r="U235" s="219">
        <v>0.17</v>
      </c>
      <c r="V235" s="219">
        <f>ROUND(E235*U235,2)</f>
        <v>5.78</v>
      </c>
      <c r="W235" s="219"/>
      <c r="X235" s="219" t="s">
        <v>183</v>
      </c>
      <c r="Y235" s="210"/>
      <c r="Z235" s="210"/>
      <c r="AA235" s="210"/>
      <c r="AB235" s="210"/>
      <c r="AC235" s="210"/>
      <c r="AD235" s="210"/>
      <c r="AE235" s="210"/>
      <c r="AF235" s="210"/>
      <c r="AG235" s="210" t="s">
        <v>184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17"/>
      <c r="B236" s="218"/>
      <c r="C236" s="254" t="s">
        <v>368</v>
      </c>
      <c r="D236" s="243"/>
      <c r="E236" s="244">
        <v>34</v>
      </c>
      <c r="F236" s="219"/>
      <c r="G236" s="219"/>
      <c r="H236" s="219"/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0"/>
      <c r="Z236" s="210"/>
      <c r="AA236" s="210"/>
      <c r="AB236" s="210"/>
      <c r="AC236" s="210"/>
      <c r="AD236" s="210"/>
      <c r="AE236" s="210"/>
      <c r="AF236" s="210"/>
      <c r="AG236" s="210" t="s">
        <v>188</v>
      </c>
      <c r="AH236" s="210">
        <v>5</v>
      </c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17"/>
      <c r="B237" s="218"/>
      <c r="C237" s="255"/>
      <c r="D237" s="234"/>
      <c r="E237" s="234"/>
      <c r="F237" s="234"/>
      <c r="G237" s="234"/>
      <c r="H237" s="219"/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0"/>
      <c r="Z237" s="210"/>
      <c r="AA237" s="210"/>
      <c r="AB237" s="210"/>
      <c r="AC237" s="210"/>
      <c r="AD237" s="210"/>
      <c r="AE237" s="210"/>
      <c r="AF237" s="210"/>
      <c r="AG237" s="210" t="s">
        <v>165</v>
      </c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27">
        <v>47</v>
      </c>
      <c r="B238" s="228" t="s">
        <v>373</v>
      </c>
      <c r="C238" s="238" t="s">
        <v>374</v>
      </c>
      <c r="D238" s="229" t="s">
        <v>269</v>
      </c>
      <c r="E238" s="230">
        <v>34</v>
      </c>
      <c r="F238" s="231"/>
      <c r="G238" s="232">
        <f>ROUND(E238*F238,2)</f>
        <v>0</v>
      </c>
      <c r="H238" s="231"/>
      <c r="I238" s="232">
        <f>ROUND(E238*H238,2)</f>
        <v>0</v>
      </c>
      <c r="J238" s="231"/>
      <c r="K238" s="232">
        <f>ROUND(E238*J238,2)</f>
        <v>0</v>
      </c>
      <c r="L238" s="232">
        <v>21</v>
      </c>
      <c r="M238" s="232">
        <f>G238*(1+L238/100)</f>
        <v>0</v>
      </c>
      <c r="N238" s="232">
        <v>0</v>
      </c>
      <c r="O238" s="232">
        <f>ROUND(E238*N238,2)</f>
        <v>0</v>
      </c>
      <c r="P238" s="232">
        <v>0</v>
      </c>
      <c r="Q238" s="232">
        <f>ROUND(E238*P238,2)</f>
        <v>0</v>
      </c>
      <c r="R238" s="232"/>
      <c r="S238" s="232" t="s">
        <v>172</v>
      </c>
      <c r="T238" s="233" t="s">
        <v>162</v>
      </c>
      <c r="U238" s="219">
        <v>0</v>
      </c>
      <c r="V238" s="219">
        <f>ROUND(E238*U238,2)</f>
        <v>0</v>
      </c>
      <c r="W238" s="219"/>
      <c r="X238" s="219" t="s">
        <v>183</v>
      </c>
      <c r="Y238" s="210"/>
      <c r="Z238" s="210"/>
      <c r="AA238" s="210"/>
      <c r="AB238" s="210"/>
      <c r="AC238" s="210"/>
      <c r="AD238" s="210"/>
      <c r="AE238" s="210"/>
      <c r="AF238" s="210"/>
      <c r="AG238" s="210" t="s">
        <v>184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17"/>
      <c r="B239" s="218"/>
      <c r="C239" s="254" t="s">
        <v>368</v>
      </c>
      <c r="D239" s="243"/>
      <c r="E239" s="244">
        <v>34</v>
      </c>
      <c r="F239" s="219"/>
      <c r="G239" s="219"/>
      <c r="H239" s="219"/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0"/>
      <c r="Z239" s="210"/>
      <c r="AA239" s="210"/>
      <c r="AB239" s="210"/>
      <c r="AC239" s="210"/>
      <c r="AD239" s="210"/>
      <c r="AE239" s="210"/>
      <c r="AF239" s="210"/>
      <c r="AG239" s="210" t="s">
        <v>188</v>
      </c>
      <c r="AH239" s="210">
        <v>5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17"/>
      <c r="B240" s="218"/>
      <c r="C240" s="255"/>
      <c r="D240" s="234"/>
      <c r="E240" s="234"/>
      <c r="F240" s="234"/>
      <c r="G240" s="234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0"/>
      <c r="Z240" s="210"/>
      <c r="AA240" s="210"/>
      <c r="AB240" s="210"/>
      <c r="AC240" s="210"/>
      <c r="AD240" s="210"/>
      <c r="AE240" s="210"/>
      <c r="AF240" s="210"/>
      <c r="AG240" s="210" t="s">
        <v>165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">
      <c r="A241" s="227">
        <v>48</v>
      </c>
      <c r="B241" s="228" t="s">
        <v>375</v>
      </c>
      <c r="C241" s="238" t="s">
        <v>376</v>
      </c>
      <c r="D241" s="229" t="s">
        <v>377</v>
      </c>
      <c r="E241" s="230">
        <v>8</v>
      </c>
      <c r="F241" s="231"/>
      <c r="G241" s="232">
        <f>ROUND(E241*F241,2)</f>
        <v>0</v>
      </c>
      <c r="H241" s="231"/>
      <c r="I241" s="232">
        <f>ROUND(E241*H241,2)</f>
        <v>0</v>
      </c>
      <c r="J241" s="231"/>
      <c r="K241" s="232">
        <f>ROUND(E241*J241,2)</f>
        <v>0</v>
      </c>
      <c r="L241" s="232">
        <v>21</v>
      </c>
      <c r="M241" s="232">
        <f>G241*(1+L241/100)</f>
        <v>0</v>
      </c>
      <c r="N241" s="232">
        <v>0</v>
      </c>
      <c r="O241" s="232">
        <f>ROUND(E241*N241,2)</f>
        <v>0</v>
      </c>
      <c r="P241" s="232">
        <v>0</v>
      </c>
      <c r="Q241" s="232">
        <f>ROUND(E241*P241,2)</f>
        <v>0</v>
      </c>
      <c r="R241" s="232" t="s">
        <v>378</v>
      </c>
      <c r="S241" s="232" t="s">
        <v>161</v>
      </c>
      <c r="T241" s="233" t="s">
        <v>162</v>
      </c>
      <c r="U241" s="219">
        <v>1</v>
      </c>
      <c r="V241" s="219">
        <f>ROUND(E241*U241,2)</f>
        <v>8</v>
      </c>
      <c r="W241" s="219"/>
      <c r="X241" s="219" t="s">
        <v>379</v>
      </c>
      <c r="Y241" s="210"/>
      <c r="Z241" s="210"/>
      <c r="AA241" s="210"/>
      <c r="AB241" s="210"/>
      <c r="AC241" s="210"/>
      <c r="AD241" s="210"/>
      <c r="AE241" s="210"/>
      <c r="AF241" s="210"/>
      <c r="AG241" s="210" t="s">
        <v>380</v>
      </c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17"/>
      <c r="B242" s="218"/>
      <c r="C242" s="239"/>
      <c r="D242" s="235"/>
      <c r="E242" s="235"/>
      <c r="F242" s="235"/>
      <c r="G242" s="235"/>
      <c r="H242" s="219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0"/>
      <c r="Z242" s="210"/>
      <c r="AA242" s="210"/>
      <c r="AB242" s="210"/>
      <c r="AC242" s="210"/>
      <c r="AD242" s="210"/>
      <c r="AE242" s="210"/>
      <c r="AF242" s="210"/>
      <c r="AG242" s="210" t="s">
        <v>165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x14ac:dyDescent="0.2">
      <c r="A243" s="3"/>
      <c r="B243" s="4"/>
      <c r="C243" s="240"/>
      <c r="D243" s="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AE243">
        <v>15</v>
      </c>
      <c r="AF243">
        <v>21</v>
      </c>
      <c r="AG243" t="s">
        <v>143</v>
      </c>
    </row>
    <row r="244" spans="1:60" x14ac:dyDescent="0.2">
      <c r="A244" s="213"/>
      <c r="B244" s="214" t="s">
        <v>29</v>
      </c>
      <c r="C244" s="241"/>
      <c r="D244" s="215"/>
      <c r="E244" s="216"/>
      <c r="F244" s="216"/>
      <c r="G244" s="236">
        <f>G8+G82+G163+G174+G216+G220</f>
        <v>0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AE244">
        <f>SUMIF(L7:L242,AE243,G7:G242)</f>
        <v>0</v>
      </c>
      <c r="AF244">
        <f>SUMIF(L7:L242,AF243,G7:G242)</f>
        <v>0</v>
      </c>
      <c r="AG244" t="s">
        <v>175</v>
      </c>
    </row>
    <row r="245" spans="1:60" x14ac:dyDescent="0.2">
      <c r="C245" s="242"/>
      <c r="D245" s="10"/>
      <c r="AG245" t="s">
        <v>176</v>
      </c>
    </row>
    <row r="246" spans="1:60" x14ac:dyDescent="0.2">
      <c r="D246" s="10"/>
    </row>
    <row r="247" spans="1:60" x14ac:dyDescent="0.2">
      <c r="D247" s="10"/>
    </row>
    <row r="248" spans="1:60" x14ac:dyDescent="0.2">
      <c r="D248" s="10"/>
    </row>
    <row r="249" spans="1:60" x14ac:dyDescent="0.2">
      <c r="D249" s="10"/>
    </row>
    <row r="250" spans="1:60" x14ac:dyDescent="0.2">
      <c r="D250" s="10"/>
    </row>
    <row r="251" spans="1:60" x14ac:dyDescent="0.2">
      <c r="D251" s="10"/>
    </row>
    <row r="252" spans="1:60" x14ac:dyDescent="0.2">
      <c r="D252" s="10"/>
    </row>
    <row r="253" spans="1:60" x14ac:dyDescent="0.2">
      <c r="D253" s="10"/>
    </row>
    <row r="254" spans="1:60" x14ac:dyDescent="0.2">
      <c r="D254" s="10"/>
    </row>
    <row r="255" spans="1:60" x14ac:dyDescent="0.2">
      <c r="D255" s="10"/>
    </row>
    <row r="256" spans="1:60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iGsyaU0u71tq1UdT0FeRqd/dIBIruNbcXEMWBosZSQCX+ERZ5hSQ6OdmLFGldrCmm+eolsYqrp06Jwuxm012nA==" saltValue="1xK74brCNRIiNAt4Rf9/Tg==" spinCount="100000" sheet="1"/>
  <mergeCells count="97">
    <mergeCell ref="C242:G242"/>
    <mergeCell ref="C224:G224"/>
    <mergeCell ref="C228:G228"/>
    <mergeCell ref="C231:G231"/>
    <mergeCell ref="C234:G234"/>
    <mergeCell ref="C237:G237"/>
    <mergeCell ref="C240:G240"/>
    <mergeCell ref="C212:G212"/>
    <mergeCell ref="C214:G214"/>
    <mergeCell ref="C215:G215"/>
    <mergeCell ref="C218:G218"/>
    <mergeCell ref="C219:G219"/>
    <mergeCell ref="C222:G222"/>
    <mergeCell ref="C201:G201"/>
    <mergeCell ref="C204:G204"/>
    <mergeCell ref="C206:G206"/>
    <mergeCell ref="C207:G207"/>
    <mergeCell ref="C208:G208"/>
    <mergeCell ref="C210:G210"/>
    <mergeCell ref="C185:G185"/>
    <mergeCell ref="C188:G188"/>
    <mergeCell ref="C190:G190"/>
    <mergeCell ref="C192:G192"/>
    <mergeCell ref="C195:G195"/>
    <mergeCell ref="C198:G198"/>
    <mergeCell ref="C170:G170"/>
    <mergeCell ref="C173:G173"/>
    <mergeCell ref="C176:G176"/>
    <mergeCell ref="C178:G178"/>
    <mergeCell ref="C180:G180"/>
    <mergeCell ref="C182:G182"/>
    <mergeCell ref="C158:G158"/>
    <mergeCell ref="C159:G159"/>
    <mergeCell ref="C162:G162"/>
    <mergeCell ref="C165:G165"/>
    <mergeCell ref="C166:G166"/>
    <mergeCell ref="C168:G168"/>
    <mergeCell ref="C152:G152"/>
    <mergeCell ref="C153:G153"/>
    <mergeCell ref="C154:G154"/>
    <mergeCell ref="C155:G155"/>
    <mergeCell ref="C156:G156"/>
    <mergeCell ref="C157:G157"/>
    <mergeCell ref="C143:G143"/>
    <mergeCell ref="C144:G144"/>
    <mergeCell ref="C145:G145"/>
    <mergeCell ref="C148:G148"/>
    <mergeCell ref="C150:G150"/>
    <mergeCell ref="C151:G151"/>
    <mergeCell ref="C137:G137"/>
    <mergeCell ref="C138:G138"/>
    <mergeCell ref="C139:G139"/>
    <mergeCell ref="C140:G140"/>
    <mergeCell ref="C141:G141"/>
    <mergeCell ref="C142:G142"/>
    <mergeCell ref="C116:G116"/>
    <mergeCell ref="C119:G119"/>
    <mergeCell ref="C122:G122"/>
    <mergeCell ref="C126:G126"/>
    <mergeCell ref="C134:G134"/>
    <mergeCell ref="C136:G136"/>
    <mergeCell ref="C81:G81"/>
    <mergeCell ref="C94:G94"/>
    <mergeCell ref="C96:G96"/>
    <mergeCell ref="C107:G107"/>
    <mergeCell ref="C109:G109"/>
    <mergeCell ref="C114:G114"/>
    <mergeCell ref="C60:G60"/>
    <mergeCell ref="C62:G62"/>
    <mergeCell ref="C73:G73"/>
    <mergeCell ref="C75:G75"/>
    <mergeCell ref="C77:G77"/>
    <mergeCell ref="C79:G79"/>
    <mergeCell ref="C45:G45"/>
    <mergeCell ref="C47:G47"/>
    <mergeCell ref="C50:G50"/>
    <mergeCell ref="C52:G52"/>
    <mergeCell ref="C54:G54"/>
    <mergeCell ref="C56:G56"/>
    <mergeCell ref="C26:G26"/>
    <mergeCell ref="C29:G29"/>
    <mergeCell ref="C31:G31"/>
    <mergeCell ref="C34:G34"/>
    <mergeCell ref="C40:G40"/>
    <mergeCell ref="C42:G42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2CAD-97D7-4675-B017-9BFA8C2B9EC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62</v>
      </c>
      <c r="C3" s="199" t="s">
        <v>63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58</v>
      </c>
      <c r="C4" s="202" t="s">
        <v>64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112</v>
      </c>
      <c r="C8" s="237" t="s">
        <v>113</v>
      </c>
      <c r="D8" s="223"/>
      <c r="E8" s="224"/>
      <c r="F8" s="225"/>
      <c r="G8" s="225">
        <f>SUMIF(AG9:AG10,"&lt;&gt;NOR",G9:G10)</f>
        <v>0</v>
      </c>
      <c r="H8" s="225"/>
      <c r="I8" s="225">
        <f>SUM(I9:I10)</f>
        <v>0</v>
      </c>
      <c r="J8" s="225"/>
      <c r="K8" s="225">
        <f>SUM(K9:K10)</f>
        <v>0</v>
      </c>
      <c r="L8" s="225"/>
      <c r="M8" s="225">
        <f>SUM(M9:M10)</f>
        <v>0</v>
      </c>
      <c r="N8" s="225"/>
      <c r="O8" s="225">
        <f>SUM(O9:O10)</f>
        <v>0</v>
      </c>
      <c r="P8" s="225"/>
      <c r="Q8" s="225">
        <f>SUM(Q9:Q10)</f>
        <v>0</v>
      </c>
      <c r="R8" s="225"/>
      <c r="S8" s="225"/>
      <c r="T8" s="226"/>
      <c r="U8" s="220"/>
      <c r="V8" s="220">
        <f>SUM(V9:V10)</f>
        <v>0</v>
      </c>
      <c r="W8" s="220"/>
      <c r="X8" s="220"/>
      <c r="AG8" t="s">
        <v>157</v>
      </c>
    </row>
    <row r="9" spans="1:60" ht="22.5" outlineLevel="1" x14ac:dyDescent="0.2">
      <c r="A9" s="227">
        <v>1</v>
      </c>
      <c r="B9" s="228" t="s">
        <v>382</v>
      </c>
      <c r="C9" s="238" t="s">
        <v>383</v>
      </c>
      <c r="D9" s="229" t="s">
        <v>377</v>
      </c>
      <c r="E9" s="230">
        <v>25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172</v>
      </c>
      <c r="T9" s="233" t="s">
        <v>162</v>
      </c>
      <c r="U9" s="219">
        <v>0</v>
      </c>
      <c r="V9" s="219">
        <f>ROUND(E9*U9,2)</f>
        <v>0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384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39"/>
      <c r="D10" s="235"/>
      <c r="E10" s="235"/>
      <c r="F10" s="235"/>
      <c r="G10" s="235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165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21" t="s">
        <v>156</v>
      </c>
      <c r="B11" s="222" t="s">
        <v>94</v>
      </c>
      <c r="C11" s="237" t="s">
        <v>95</v>
      </c>
      <c r="D11" s="223"/>
      <c r="E11" s="224"/>
      <c r="F11" s="225"/>
      <c r="G11" s="225">
        <f>SUMIF(AG12:AG17,"&lt;&gt;NOR",G12:G17)</f>
        <v>0</v>
      </c>
      <c r="H11" s="225"/>
      <c r="I11" s="225">
        <f>SUM(I12:I17)</f>
        <v>0</v>
      </c>
      <c r="J11" s="225"/>
      <c r="K11" s="225">
        <f>SUM(K12:K17)</f>
        <v>0</v>
      </c>
      <c r="L11" s="225"/>
      <c r="M11" s="225">
        <f>SUM(M12:M17)</f>
        <v>0</v>
      </c>
      <c r="N11" s="225"/>
      <c r="O11" s="225">
        <f>SUM(O12:O17)</f>
        <v>0</v>
      </c>
      <c r="P11" s="225"/>
      <c r="Q11" s="225">
        <f>SUM(Q12:Q17)</f>
        <v>0</v>
      </c>
      <c r="R11" s="225"/>
      <c r="S11" s="225"/>
      <c r="T11" s="226"/>
      <c r="U11" s="220"/>
      <c r="V11" s="220">
        <f>SUM(V12:V17)</f>
        <v>42.68</v>
      </c>
      <c r="W11" s="220"/>
      <c r="X11" s="220"/>
      <c r="AG11" t="s">
        <v>157</v>
      </c>
    </row>
    <row r="12" spans="1:60" outlineLevel="1" x14ac:dyDescent="0.2">
      <c r="A12" s="227">
        <v>2</v>
      </c>
      <c r="B12" s="228" t="s">
        <v>385</v>
      </c>
      <c r="C12" s="238" t="s">
        <v>386</v>
      </c>
      <c r="D12" s="229" t="s">
        <v>269</v>
      </c>
      <c r="E12" s="230">
        <v>44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161</v>
      </c>
      <c r="T12" s="233" t="s">
        <v>162</v>
      </c>
      <c r="U12" s="219">
        <v>0.97</v>
      </c>
      <c r="V12" s="219">
        <f>ROUND(E12*U12,2)</f>
        <v>42.68</v>
      </c>
      <c r="W12" s="219"/>
      <c r="X12" s="219" t="s">
        <v>387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388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39"/>
      <c r="D13" s="235"/>
      <c r="E13" s="235"/>
      <c r="F13" s="235"/>
      <c r="G13" s="235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165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7">
        <v>3</v>
      </c>
      <c r="B14" s="228" t="s">
        <v>131</v>
      </c>
      <c r="C14" s="238" t="s">
        <v>389</v>
      </c>
      <c r="D14" s="229" t="s">
        <v>269</v>
      </c>
      <c r="E14" s="230">
        <v>5</v>
      </c>
      <c r="F14" s="231"/>
      <c r="G14" s="232">
        <f>ROUND(E14*F14,2)</f>
        <v>0</v>
      </c>
      <c r="H14" s="231"/>
      <c r="I14" s="232">
        <f>ROUND(E14*H14,2)</f>
        <v>0</v>
      </c>
      <c r="J14" s="231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172</v>
      </c>
      <c r="T14" s="233" t="s">
        <v>162</v>
      </c>
      <c r="U14" s="219">
        <v>0</v>
      </c>
      <c r="V14" s="219">
        <f>ROUND(E14*U14,2)</f>
        <v>0</v>
      </c>
      <c r="W14" s="219"/>
      <c r="X14" s="219" t="s">
        <v>183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195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39"/>
      <c r="D15" s="235"/>
      <c r="E15" s="235"/>
      <c r="F15" s="235"/>
      <c r="G15" s="235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165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7">
        <v>4</v>
      </c>
      <c r="B16" s="228" t="s">
        <v>390</v>
      </c>
      <c r="C16" s="238" t="s">
        <v>391</v>
      </c>
      <c r="D16" s="229" t="s">
        <v>392</v>
      </c>
      <c r="E16" s="230">
        <v>2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172</v>
      </c>
      <c r="T16" s="233" t="s">
        <v>162</v>
      </c>
      <c r="U16" s="219">
        <v>0</v>
      </c>
      <c r="V16" s="219">
        <f>ROUND(E16*U16,2)</f>
        <v>0</v>
      </c>
      <c r="W16" s="219"/>
      <c r="X16" s="219" t="s">
        <v>252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393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39"/>
      <c r="D17" s="235"/>
      <c r="E17" s="235"/>
      <c r="F17" s="235"/>
      <c r="G17" s="235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1" t="s">
        <v>156</v>
      </c>
      <c r="B18" s="222" t="s">
        <v>104</v>
      </c>
      <c r="C18" s="237" t="s">
        <v>105</v>
      </c>
      <c r="D18" s="223"/>
      <c r="E18" s="224"/>
      <c r="F18" s="225"/>
      <c r="G18" s="225">
        <f>SUMIF(AG19:AG22,"&lt;&gt;NOR",G19:G22)</f>
        <v>0</v>
      </c>
      <c r="H18" s="225"/>
      <c r="I18" s="225">
        <f>SUM(I19:I22)</f>
        <v>0</v>
      </c>
      <c r="J18" s="225"/>
      <c r="K18" s="225">
        <f>SUM(K19:K22)</f>
        <v>0</v>
      </c>
      <c r="L18" s="225"/>
      <c r="M18" s="225">
        <f>SUM(M19:M22)</f>
        <v>0</v>
      </c>
      <c r="N18" s="225"/>
      <c r="O18" s="225">
        <f>SUM(O19:O22)</f>
        <v>0</v>
      </c>
      <c r="P18" s="225"/>
      <c r="Q18" s="225">
        <f>SUM(Q19:Q22)</f>
        <v>0</v>
      </c>
      <c r="R18" s="225"/>
      <c r="S18" s="225"/>
      <c r="T18" s="226"/>
      <c r="U18" s="220"/>
      <c r="V18" s="220">
        <f>SUM(V19:V22)</f>
        <v>1.41</v>
      </c>
      <c r="W18" s="220"/>
      <c r="X18" s="220"/>
      <c r="AG18" t="s">
        <v>157</v>
      </c>
    </row>
    <row r="19" spans="1:60" outlineLevel="1" x14ac:dyDescent="0.2">
      <c r="A19" s="227">
        <v>5</v>
      </c>
      <c r="B19" s="228" t="s">
        <v>390</v>
      </c>
      <c r="C19" s="238" t="s">
        <v>394</v>
      </c>
      <c r="D19" s="229" t="s">
        <v>395</v>
      </c>
      <c r="E19" s="230">
        <v>2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172</v>
      </c>
      <c r="T19" s="233" t="s">
        <v>162</v>
      </c>
      <c r="U19" s="219">
        <v>0</v>
      </c>
      <c r="V19" s="219">
        <f>ROUND(E19*U19,2)</f>
        <v>0</v>
      </c>
      <c r="W19" s="219"/>
      <c r="X19" s="219" t="s">
        <v>183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195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39"/>
      <c r="D20" s="235"/>
      <c r="E20" s="235"/>
      <c r="F20" s="235"/>
      <c r="G20" s="235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165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7">
        <v>6</v>
      </c>
      <c r="B21" s="228" t="s">
        <v>396</v>
      </c>
      <c r="C21" s="238" t="s">
        <v>397</v>
      </c>
      <c r="D21" s="229" t="s">
        <v>269</v>
      </c>
      <c r="E21" s="230">
        <v>0.6</v>
      </c>
      <c r="F21" s="231"/>
      <c r="G21" s="232">
        <f>ROUND(E21*F21,2)</f>
        <v>0</v>
      </c>
      <c r="H21" s="231"/>
      <c r="I21" s="232">
        <f>ROUND(E21*H21,2)</f>
        <v>0</v>
      </c>
      <c r="J21" s="231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/>
      <c r="S21" s="232" t="s">
        <v>161</v>
      </c>
      <c r="T21" s="233" t="s">
        <v>182</v>
      </c>
      <c r="U21" s="219">
        <v>2.35</v>
      </c>
      <c r="V21" s="219">
        <f>ROUND(E21*U21,2)</f>
        <v>1.41</v>
      </c>
      <c r="W21" s="219"/>
      <c r="X21" s="219" t="s">
        <v>183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195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39"/>
      <c r="D22" s="235"/>
      <c r="E22" s="235"/>
      <c r="F22" s="235"/>
      <c r="G22" s="235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165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21" t="s">
        <v>156</v>
      </c>
      <c r="B23" s="222" t="s">
        <v>108</v>
      </c>
      <c r="C23" s="237" t="s">
        <v>109</v>
      </c>
      <c r="D23" s="223"/>
      <c r="E23" s="224"/>
      <c r="F23" s="225"/>
      <c r="G23" s="225">
        <f>SUMIF(AG24:AG27,"&lt;&gt;NOR",G24:G27)</f>
        <v>0</v>
      </c>
      <c r="H23" s="225"/>
      <c r="I23" s="225">
        <f>SUM(I24:I27)</f>
        <v>0</v>
      </c>
      <c r="J23" s="225"/>
      <c r="K23" s="225">
        <f>SUM(K24:K27)</f>
        <v>0</v>
      </c>
      <c r="L23" s="225"/>
      <c r="M23" s="225">
        <f>SUM(M24:M27)</f>
        <v>0</v>
      </c>
      <c r="N23" s="225"/>
      <c r="O23" s="225">
        <f>SUM(O24:O27)</f>
        <v>0</v>
      </c>
      <c r="P23" s="225"/>
      <c r="Q23" s="225">
        <f>SUM(Q24:Q27)</f>
        <v>0</v>
      </c>
      <c r="R23" s="225"/>
      <c r="S23" s="225"/>
      <c r="T23" s="226"/>
      <c r="U23" s="220"/>
      <c r="V23" s="220">
        <f>SUM(V24:V27)</f>
        <v>3.69</v>
      </c>
      <c r="W23" s="220"/>
      <c r="X23" s="220"/>
      <c r="AG23" t="s">
        <v>157</v>
      </c>
    </row>
    <row r="24" spans="1:60" ht="22.5" outlineLevel="1" x14ac:dyDescent="0.2">
      <c r="A24" s="227">
        <v>7</v>
      </c>
      <c r="B24" s="228" t="s">
        <v>398</v>
      </c>
      <c r="C24" s="238" t="s">
        <v>399</v>
      </c>
      <c r="D24" s="229" t="s">
        <v>269</v>
      </c>
      <c r="E24" s="230">
        <v>26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5.0000000000000002E-5</v>
      </c>
      <c r="O24" s="232">
        <f>ROUND(E24*N24,2)</f>
        <v>0</v>
      </c>
      <c r="P24" s="232">
        <v>0</v>
      </c>
      <c r="Q24" s="232">
        <f>ROUND(E24*P24,2)</f>
        <v>0</v>
      </c>
      <c r="R24" s="232" t="s">
        <v>400</v>
      </c>
      <c r="S24" s="232" t="s">
        <v>161</v>
      </c>
      <c r="T24" s="233" t="s">
        <v>182</v>
      </c>
      <c r="U24" s="219">
        <v>0.14199999999999999</v>
      </c>
      <c r="V24" s="219">
        <f>ROUND(E24*U24,2)</f>
        <v>3.69</v>
      </c>
      <c r="W24" s="219"/>
      <c r="X24" s="219" t="s">
        <v>183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384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39"/>
      <c r="D25" s="235"/>
      <c r="E25" s="235"/>
      <c r="F25" s="235"/>
      <c r="G25" s="235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165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>
        <v>8</v>
      </c>
      <c r="B26" s="228" t="s">
        <v>401</v>
      </c>
      <c r="C26" s="238" t="s">
        <v>402</v>
      </c>
      <c r="D26" s="229" t="s">
        <v>0</v>
      </c>
      <c r="E26" s="230">
        <v>8.125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161</v>
      </c>
      <c r="T26" s="233" t="s">
        <v>182</v>
      </c>
      <c r="U26" s="219">
        <v>0</v>
      </c>
      <c r="V26" s="219">
        <f>ROUND(E26*U26,2)</f>
        <v>0</v>
      </c>
      <c r="W26" s="219"/>
      <c r="X26" s="219" t="s">
        <v>183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384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39"/>
      <c r="D27" s="235"/>
      <c r="E27" s="235"/>
      <c r="F27" s="235"/>
      <c r="G27" s="235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165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x14ac:dyDescent="0.2">
      <c r="A28" s="221" t="s">
        <v>156</v>
      </c>
      <c r="B28" s="222" t="s">
        <v>110</v>
      </c>
      <c r="C28" s="237" t="s">
        <v>111</v>
      </c>
      <c r="D28" s="223"/>
      <c r="E28" s="224"/>
      <c r="F28" s="225"/>
      <c r="G28" s="225">
        <f>SUMIF(AG29:AG50,"&lt;&gt;NOR",G29:G50)</f>
        <v>0</v>
      </c>
      <c r="H28" s="225"/>
      <c r="I28" s="225">
        <f>SUM(I29:I50)</f>
        <v>0</v>
      </c>
      <c r="J28" s="225"/>
      <c r="K28" s="225">
        <f>SUM(K29:K50)</f>
        <v>0</v>
      </c>
      <c r="L28" s="225"/>
      <c r="M28" s="225">
        <f>SUM(M29:M50)</f>
        <v>0</v>
      </c>
      <c r="N28" s="225"/>
      <c r="O28" s="225">
        <f>SUM(O29:O50)</f>
        <v>0</v>
      </c>
      <c r="P28" s="225"/>
      <c r="Q28" s="225">
        <f>SUM(Q29:Q50)</f>
        <v>0</v>
      </c>
      <c r="R28" s="225"/>
      <c r="S28" s="225"/>
      <c r="T28" s="226"/>
      <c r="U28" s="220"/>
      <c r="V28" s="220">
        <f>SUM(V29:V50)</f>
        <v>15.010000000000002</v>
      </c>
      <c r="W28" s="220"/>
      <c r="X28" s="220"/>
      <c r="AG28" t="s">
        <v>157</v>
      </c>
    </row>
    <row r="29" spans="1:60" outlineLevel="1" x14ac:dyDescent="0.2">
      <c r="A29" s="227">
        <v>9</v>
      </c>
      <c r="B29" s="228" t="s">
        <v>403</v>
      </c>
      <c r="C29" s="238" t="s">
        <v>404</v>
      </c>
      <c r="D29" s="229" t="s">
        <v>405</v>
      </c>
      <c r="E29" s="230">
        <v>1</v>
      </c>
      <c r="F29" s="231"/>
      <c r="G29" s="232">
        <f>ROUND(E29*F29,2)</f>
        <v>0</v>
      </c>
      <c r="H29" s="231"/>
      <c r="I29" s="232">
        <f>ROUND(E29*H29,2)</f>
        <v>0</v>
      </c>
      <c r="J29" s="231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161</v>
      </c>
      <c r="T29" s="233" t="s">
        <v>182</v>
      </c>
      <c r="U29" s="219">
        <v>1.2909999999999999</v>
      </c>
      <c r="V29" s="219">
        <f>ROUND(E29*U29,2)</f>
        <v>1.29</v>
      </c>
      <c r="W29" s="219"/>
      <c r="X29" s="219" t="s">
        <v>183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384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39"/>
      <c r="D30" s="235"/>
      <c r="E30" s="235"/>
      <c r="F30" s="235"/>
      <c r="G30" s="235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165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27">
        <v>10</v>
      </c>
      <c r="B31" s="228" t="s">
        <v>406</v>
      </c>
      <c r="C31" s="238" t="s">
        <v>407</v>
      </c>
      <c r="D31" s="229" t="s">
        <v>301</v>
      </c>
      <c r="E31" s="230">
        <v>1</v>
      </c>
      <c r="F31" s="231"/>
      <c r="G31" s="232">
        <f>ROUND(E31*F31,2)</f>
        <v>0</v>
      </c>
      <c r="H31" s="231"/>
      <c r="I31" s="232">
        <f>ROUND(E31*H31,2)</f>
        <v>0</v>
      </c>
      <c r="J31" s="231"/>
      <c r="K31" s="232">
        <f>ROUND(E31*J31,2)</f>
        <v>0</v>
      </c>
      <c r="L31" s="232">
        <v>21</v>
      </c>
      <c r="M31" s="232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2"/>
      <c r="S31" s="232" t="s">
        <v>161</v>
      </c>
      <c r="T31" s="233" t="s">
        <v>182</v>
      </c>
      <c r="U31" s="219">
        <v>0.754</v>
      </c>
      <c r="V31" s="219">
        <f>ROUND(E31*U31,2)</f>
        <v>0.75</v>
      </c>
      <c r="W31" s="219"/>
      <c r="X31" s="219" t="s">
        <v>183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384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39"/>
      <c r="D32" s="235"/>
      <c r="E32" s="235"/>
      <c r="F32" s="235"/>
      <c r="G32" s="235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165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27">
        <v>11</v>
      </c>
      <c r="B33" s="228" t="s">
        <v>408</v>
      </c>
      <c r="C33" s="238" t="s">
        <v>409</v>
      </c>
      <c r="D33" s="229" t="s">
        <v>269</v>
      </c>
      <c r="E33" s="230">
        <v>28</v>
      </c>
      <c r="F33" s="231"/>
      <c r="G33" s="232">
        <f>ROUND(E33*F33,2)</f>
        <v>0</v>
      </c>
      <c r="H33" s="231"/>
      <c r="I33" s="232">
        <f>ROUND(E33*H33,2)</f>
        <v>0</v>
      </c>
      <c r="J33" s="231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172</v>
      </c>
      <c r="T33" s="233" t="s">
        <v>162</v>
      </c>
      <c r="U33" s="219">
        <v>0</v>
      </c>
      <c r="V33" s="219">
        <f>ROUND(E33*U33,2)</f>
        <v>0</v>
      </c>
      <c r="W33" s="219"/>
      <c r="X33" s="219" t="s">
        <v>183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384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39"/>
      <c r="D34" s="235"/>
      <c r="E34" s="235"/>
      <c r="F34" s="235"/>
      <c r="G34" s="235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165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7">
        <v>12</v>
      </c>
      <c r="B35" s="228" t="s">
        <v>410</v>
      </c>
      <c r="C35" s="238" t="s">
        <v>411</v>
      </c>
      <c r="D35" s="229" t="s">
        <v>405</v>
      </c>
      <c r="E35" s="230">
        <v>1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161</v>
      </c>
      <c r="T35" s="233" t="s">
        <v>182</v>
      </c>
      <c r="U35" s="219">
        <v>2.2280000000000002</v>
      </c>
      <c r="V35" s="219">
        <f>ROUND(E35*U35,2)</f>
        <v>2.23</v>
      </c>
      <c r="W35" s="219"/>
      <c r="X35" s="219" t="s">
        <v>183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384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39"/>
      <c r="D36" s="235"/>
      <c r="E36" s="235"/>
      <c r="F36" s="235"/>
      <c r="G36" s="235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165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27">
        <v>13</v>
      </c>
      <c r="B37" s="228" t="s">
        <v>412</v>
      </c>
      <c r="C37" s="238" t="s">
        <v>413</v>
      </c>
      <c r="D37" s="229" t="s">
        <v>301</v>
      </c>
      <c r="E37" s="230">
        <v>2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2"/>
      <c r="S37" s="232" t="s">
        <v>161</v>
      </c>
      <c r="T37" s="233" t="s">
        <v>182</v>
      </c>
      <c r="U37" s="219">
        <v>0.22700000000000001</v>
      </c>
      <c r="V37" s="219">
        <f>ROUND(E37*U37,2)</f>
        <v>0.45</v>
      </c>
      <c r="W37" s="219"/>
      <c r="X37" s="219" t="s">
        <v>183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384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39"/>
      <c r="D38" s="235"/>
      <c r="E38" s="235"/>
      <c r="F38" s="235"/>
      <c r="G38" s="235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165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>
        <v>14</v>
      </c>
      <c r="B39" s="228" t="s">
        <v>414</v>
      </c>
      <c r="C39" s="238" t="s">
        <v>415</v>
      </c>
      <c r="D39" s="229" t="s">
        <v>301</v>
      </c>
      <c r="E39" s="230">
        <v>2</v>
      </c>
      <c r="F39" s="231"/>
      <c r="G39" s="232">
        <f>ROUND(E39*F39,2)</f>
        <v>0</v>
      </c>
      <c r="H39" s="231"/>
      <c r="I39" s="232">
        <f>ROUND(E39*H39,2)</f>
        <v>0</v>
      </c>
      <c r="J39" s="231"/>
      <c r="K39" s="232">
        <f>ROUND(E39*J39,2)</f>
        <v>0</v>
      </c>
      <c r="L39" s="232">
        <v>21</v>
      </c>
      <c r="M39" s="232">
        <f>G39*(1+L39/100)</f>
        <v>0</v>
      </c>
      <c r="N39" s="232">
        <v>0</v>
      </c>
      <c r="O39" s="232">
        <f>ROUND(E39*N39,2)</f>
        <v>0</v>
      </c>
      <c r="P39" s="232">
        <v>0</v>
      </c>
      <c r="Q39" s="232">
        <f>ROUND(E39*P39,2)</f>
        <v>0</v>
      </c>
      <c r="R39" s="232"/>
      <c r="S39" s="232" t="s">
        <v>161</v>
      </c>
      <c r="T39" s="233" t="s">
        <v>182</v>
      </c>
      <c r="U39" s="219">
        <v>0.26900000000000002</v>
      </c>
      <c r="V39" s="219">
        <f>ROUND(E39*U39,2)</f>
        <v>0.54</v>
      </c>
      <c r="W39" s="219"/>
      <c r="X39" s="219" t="s">
        <v>183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384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39"/>
      <c r="D40" s="235"/>
      <c r="E40" s="235"/>
      <c r="F40" s="235"/>
      <c r="G40" s="235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15</v>
      </c>
      <c r="B41" s="228" t="s">
        <v>416</v>
      </c>
      <c r="C41" s="238" t="s">
        <v>417</v>
      </c>
      <c r="D41" s="229" t="s">
        <v>301</v>
      </c>
      <c r="E41" s="230">
        <v>2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161</v>
      </c>
      <c r="T41" s="233" t="s">
        <v>182</v>
      </c>
      <c r="U41" s="219">
        <v>0.22700000000000001</v>
      </c>
      <c r="V41" s="219">
        <f>ROUND(E41*U41,2)</f>
        <v>0.45</v>
      </c>
      <c r="W41" s="219"/>
      <c r="X41" s="219" t="s">
        <v>183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384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39"/>
      <c r="D42" s="235"/>
      <c r="E42" s="235"/>
      <c r="F42" s="235"/>
      <c r="G42" s="235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165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27">
        <v>16</v>
      </c>
      <c r="B43" s="228" t="s">
        <v>418</v>
      </c>
      <c r="C43" s="238" t="s">
        <v>419</v>
      </c>
      <c r="D43" s="229" t="s">
        <v>301</v>
      </c>
      <c r="E43" s="230">
        <v>1</v>
      </c>
      <c r="F43" s="231"/>
      <c r="G43" s="232">
        <f>ROUND(E43*F43,2)</f>
        <v>0</v>
      </c>
      <c r="H43" s="231"/>
      <c r="I43" s="232">
        <f>ROUND(E43*H43,2)</f>
        <v>0</v>
      </c>
      <c r="J43" s="231"/>
      <c r="K43" s="232">
        <f>ROUND(E43*J43,2)</f>
        <v>0</v>
      </c>
      <c r="L43" s="232">
        <v>21</v>
      </c>
      <c r="M43" s="232">
        <f>G43*(1+L43/100)</f>
        <v>0</v>
      </c>
      <c r="N43" s="232">
        <v>0</v>
      </c>
      <c r="O43" s="232">
        <f>ROUND(E43*N43,2)</f>
        <v>0</v>
      </c>
      <c r="P43" s="232">
        <v>0</v>
      </c>
      <c r="Q43" s="232">
        <f>ROUND(E43*P43,2)</f>
        <v>0</v>
      </c>
      <c r="R43" s="232"/>
      <c r="S43" s="232" t="s">
        <v>161</v>
      </c>
      <c r="T43" s="233" t="s">
        <v>182</v>
      </c>
      <c r="U43" s="219">
        <v>0.26900000000000002</v>
      </c>
      <c r="V43" s="219">
        <f>ROUND(E43*U43,2)</f>
        <v>0.27</v>
      </c>
      <c r="W43" s="219"/>
      <c r="X43" s="219" t="s">
        <v>183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384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39"/>
      <c r="D44" s="235"/>
      <c r="E44" s="235"/>
      <c r="F44" s="235"/>
      <c r="G44" s="235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165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7">
        <v>17</v>
      </c>
      <c r="B45" s="228" t="s">
        <v>420</v>
      </c>
      <c r="C45" s="238" t="s">
        <v>421</v>
      </c>
      <c r="D45" s="229" t="s">
        <v>269</v>
      </c>
      <c r="E45" s="230">
        <v>70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2"/>
      <c r="S45" s="232" t="s">
        <v>161</v>
      </c>
      <c r="T45" s="233" t="s">
        <v>182</v>
      </c>
      <c r="U45" s="219">
        <v>6.7000000000000004E-2</v>
      </c>
      <c r="V45" s="219">
        <f>ROUND(E45*U45,2)</f>
        <v>4.6900000000000004</v>
      </c>
      <c r="W45" s="219"/>
      <c r="X45" s="219" t="s">
        <v>183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384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39"/>
      <c r="D46" s="235"/>
      <c r="E46" s="235"/>
      <c r="F46" s="235"/>
      <c r="G46" s="235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165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27">
        <v>18</v>
      </c>
      <c r="B47" s="228" t="s">
        <v>422</v>
      </c>
      <c r="C47" s="238" t="s">
        <v>423</v>
      </c>
      <c r="D47" s="229" t="s">
        <v>269</v>
      </c>
      <c r="E47" s="230">
        <v>70</v>
      </c>
      <c r="F47" s="231"/>
      <c r="G47" s="232">
        <f>ROUND(E47*F47,2)</f>
        <v>0</v>
      </c>
      <c r="H47" s="231"/>
      <c r="I47" s="232">
        <f>ROUND(E47*H47,2)</f>
        <v>0</v>
      </c>
      <c r="J47" s="231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161</v>
      </c>
      <c r="T47" s="233" t="s">
        <v>182</v>
      </c>
      <c r="U47" s="219">
        <v>6.2E-2</v>
      </c>
      <c r="V47" s="219">
        <f>ROUND(E47*U47,2)</f>
        <v>4.34</v>
      </c>
      <c r="W47" s="219"/>
      <c r="X47" s="219" t="s">
        <v>183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384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39"/>
      <c r="D48" s="235"/>
      <c r="E48" s="235"/>
      <c r="F48" s="235"/>
      <c r="G48" s="235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165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7">
        <v>19</v>
      </c>
      <c r="B49" s="228" t="s">
        <v>424</v>
      </c>
      <c r="C49" s="238" t="s">
        <v>425</v>
      </c>
      <c r="D49" s="229" t="s">
        <v>0</v>
      </c>
      <c r="E49" s="230">
        <v>257.22000000000003</v>
      </c>
      <c r="F49" s="231"/>
      <c r="G49" s="232">
        <f>ROUND(E49*F49,2)</f>
        <v>0</v>
      </c>
      <c r="H49" s="231"/>
      <c r="I49" s="232">
        <f>ROUND(E49*H49,2)</f>
        <v>0</v>
      </c>
      <c r="J49" s="231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161</v>
      </c>
      <c r="T49" s="233" t="s">
        <v>182</v>
      </c>
      <c r="U49" s="219">
        <v>0</v>
      </c>
      <c r="V49" s="219">
        <f>ROUND(E49*U49,2)</f>
        <v>0</v>
      </c>
      <c r="W49" s="219"/>
      <c r="X49" s="219" t="s">
        <v>183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384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39"/>
      <c r="D50" s="235"/>
      <c r="E50" s="235"/>
      <c r="F50" s="235"/>
      <c r="G50" s="235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165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x14ac:dyDescent="0.2">
      <c r="A51" s="3"/>
      <c r="B51" s="4"/>
      <c r="C51" s="240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v>15</v>
      </c>
      <c r="AF51">
        <v>21</v>
      </c>
      <c r="AG51" t="s">
        <v>143</v>
      </c>
    </row>
    <row r="52" spans="1:60" x14ac:dyDescent="0.2">
      <c r="A52" s="213"/>
      <c r="B52" s="214" t="s">
        <v>29</v>
      </c>
      <c r="C52" s="241"/>
      <c r="D52" s="215"/>
      <c r="E52" s="216"/>
      <c r="F52" s="216"/>
      <c r="G52" s="236">
        <f>G8+G11+G18+G23+G28</f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f>SUMIF(L7:L50,AE51,G7:G50)</f>
        <v>0</v>
      </c>
      <c r="AF52">
        <f>SUMIF(L7:L50,AF51,G7:G50)</f>
        <v>0</v>
      </c>
      <c r="AG52" t="s">
        <v>175</v>
      </c>
    </row>
    <row r="53" spans="1:60" x14ac:dyDescent="0.2">
      <c r="C53" s="242"/>
      <c r="D53" s="10"/>
      <c r="AG53" t="s">
        <v>176</v>
      </c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HLCdwU7AUnlBpx8ZjcbS7XCuHZRe4pzFT4d1iAfom770zNLVA7YtK/mBoQgJf7ucZBbTnfGSE19uGE0TNGWTg==" saltValue="LysIkoUwqRVusel9AG5b1g==" spinCount="100000" sheet="1"/>
  <mergeCells count="23">
    <mergeCell ref="C42:G42"/>
    <mergeCell ref="C44:G44"/>
    <mergeCell ref="C46:G46"/>
    <mergeCell ref="C48:G48"/>
    <mergeCell ref="C50:G50"/>
    <mergeCell ref="C30:G30"/>
    <mergeCell ref="C32:G32"/>
    <mergeCell ref="C34:G34"/>
    <mergeCell ref="C36:G36"/>
    <mergeCell ref="C38:G38"/>
    <mergeCell ref="C40:G40"/>
    <mergeCell ref="C15:G15"/>
    <mergeCell ref="C17:G17"/>
    <mergeCell ref="C20:G20"/>
    <mergeCell ref="C22:G22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7178-D78A-439D-AA69-2BC24C06962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65</v>
      </c>
      <c r="C3" s="199" t="s">
        <v>66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58</v>
      </c>
      <c r="C4" s="202" t="s">
        <v>67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114</v>
      </c>
      <c r="C8" s="237" t="s">
        <v>115</v>
      </c>
      <c r="D8" s="223"/>
      <c r="E8" s="224"/>
      <c r="F8" s="225"/>
      <c r="G8" s="225">
        <f>SUMIF(AG9:AG14,"&lt;&gt;NOR",G9:G14)</f>
        <v>0</v>
      </c>
      <c r="H8" s="225"/>
      <c r="I8" s="225">
        <f>SUM(I9:I14)</f>
        <v>0</v>
      </c>
      <c r="J8" s="225"/>
      <c r="K8" s="225">
        <f>SUM(K9:K14)</f>
        <v>0</v>
      </c>
      <c r="L8" s="225"/>
      <c r="M8" s="225">
        <f>SUM(M9:M14)</f>
        <v>0</v>
      </c>
      <c r="N8" s="225"/>
      <c r="O8" s="225">
        <f>SUM(O9:O14)</f>
        <v>0</v>
      </c>
      <c r="P8" s="225"/>
      <c r="Q8" s="225">
        <f>SUM(Q9:Q14)</f>
        <v>0</v>
      </c>
      <c r="R8" s="225"/>
      <c r="S8" s="225"/>
      <c r="T8" s="226"/>
      <c r="U8" s="220"/>
      <c r="V8" s="220">
        <f>SUM(V9:V14)</f>
        <v>9.5</v>
      </c>
      <c r="W8" s="220"/>
      <c r="X8" s="220"/>
      <c r="AG8" t="s">
        <v>157</v>
      </c>
    </row>
    <row r="9" spans="1:60" outlineLevel="1" x14ac:dyDescent="0.2">
      <c r="A9" s="227">
        <v>1</v>
      </c>
      <c r="B9" s="228" t="s">
        <v>426</v>
      </c>
      <c r="C9" s="238" t="s">
        <v>427</v>
      </c>
      <c r="D9" s="229" t="s">
        <v>269</v>
      </c>
      <c r="E9" s="230">
        <v>55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161</v>
      </c>
      <c r="T9" s="233" t="s">
        <v>182</v>
      </c>
      <c r="U9" s="219">
        <v>0.16</v>
      </c>
      <c r="V9" s="219">
        <f>ROUND(E9*U9,2)</f>
        <v>8.8000000000000007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428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39"/>
      <c r="D10" s="235"/>
      <c r="E10" s="235"/>
      <c r="F10" s="235"/>
      <c r="G10" s="235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165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27">
        <v>2</v>
      </c>
      <c r="B11" s="228" t="s">
        <v>429</v>
      </c>
      <c r="C11" s="238" t="s">
        <v>430</v>
      </c>
      <c r="D11" s="229" t="s">
        <v>301</v>
      </c>
      <c r="E11" s="230">
        <v>2</v>
      </c>
      <c r="F11" s="231"/>
      <c r="G11" s="232">
        <f>ROUND(E11*F11,2)</f>
        <v>0</v>
      </c>
      <c r="H11" s="231"/>
      <c r="I11" s="232">
        <f>ROUND(E11*H11,2)</f>
        <v>0</v>
      </c>
      <c r="J11" s="231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161</v>
      </c>
      <c r="T11" s="233" t="s">
        <v>182</v>
      </c>
      <c r="U11" s="219">
        <v>0.35</v>
      </c>
      <c r="V11" s="219">
        <f>ROUND(E11*U11,2)</f>
        <v>0.7</v>
      </c>
      <c r="W11" s="219"/>
      <c r="X11" s="219" t="s">
        <v>183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428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39"/>
      <c r="D12" s="235"/>
      <c r="E12" s="235"/>
      <c r="F12" s="235"/>
      <c r="G12" s="235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165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3</v>
      </c>
      <c r="B13" s="228" t="s">
        <v>431</v>
      </c>
      <c r="C13" s="238" t="s">
        <v>432</v>
      </c>
      <c r="D13" s="229" t="s">
        <v>301</v>
      </c>
      <c r="E13" s="230">
        <v>2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 t="s">
        <v>278</v>
      </c>
      <c r="S13" s="232" t="s">
        <v>161</v>
      </c>
      <c r="T13" s="233" t="s">
        <v>182</v>
      </c>
      <c r="U13" s="219">
        <v>0</v>
      </c>
      <c r="V13" s="219">
        <f>ROUND(E13*U13,2)</f>
        <v>0</v>
      </c>
      <c r="W13" s="219"/>
      <c r="X13" s="219" t="s">
        <v>252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393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39"/>
      <c r="D14" s="235"/>
      <c r="E14" s="235"/>
      <c r="F14" s="235"/>
      <c r="G14" s="235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165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x14ac:dyDescent="0.2">
      <c r="A15" s="221" t="s">
        <v>156</v>
      </c>
      <c r="B15" s="222" t="s">
        <v>116</v>
      </c>
      <c r="C15" s="237" t="s">
        <v>117</v>
      </c>
      <c r="D15" s="223"/>
      <c r="E15" s="224"/>
      <c r="F15" s="225"/>
      <c r="G15" s="225">
        <f>SUMIF(AG16:AG125,"&lt;&gt;NOR",G16:G125)</f>
        <v>0</v>
      </c>
      <c r="H15" s="225"/>
      <c r="I15" s="225">
        <f>SUM(I16:I125)</f>
        <v>0</v>
      </c>
      <c r="J15" s="225"/>
      <c r="K15" s="225">
        <f>SUM(K16:K125)</f>
        <v>0</v>
      </c>
      <c r="L15" s="225"/>
      <c r="M15" s="225">
        <f>SUM(M16:M125)</f>
        <v>0</v>
      </c>
      <c r="N15" s="225"/>
      <c r="O15" s="225">
        <f>SUM(O16:O125)</f>
        <v>0</v>
      </c>
      <c r="P15" s="225"/>
      <c r="Q15" s="225">
        <f>SUM(Q16:Q125)</f>
        <v>0</v>
      </c>
      <c r="R15" s="225"/>
      <c r="S15" s="225"/>
      <c r="T15" s="226"/>
      <c r="U15" s="220"/>
      <c r="V15" s="220">
        <f>SUM(V16:V125)</f>
        <v>134</v>
      </c>
      <c r="W15" s="220"/>
      <c r="X15" s="220"/>
      <c r="AG15" t="s">
        <v>157</v>
      </c>
    </row>
    <row r="16" spans="1:60" outlineLevel="1" x14ac:dyDescent="0.2">
      <c r="A16" s="227">
        <v>4</v>
      </c>
      <c r="B16" s="228" t="s">
        <v>433</v>
      </c>
      <c r="C16" s="238" t="s">
        <v>434</v>
      </c>
      <c r="D16" s="229" t="s">
        <v>269</v>
      </c>
      <c r="E16" s="230">
        <v>15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161</v>
      </c>
      <c r="T16" s="233" t="s">
        <v>182</v>
      </c>
      <c r="U16" s="219">
        <v>0.52</v>
      </c>
      <c r="V16" s="219">
        <f>ROUND(E16*U16,2)</f>
        <v>7.8</v>
      </c>
      <c r="W16" s="219"/>
      <c r="X16" s="219" t="s">
        <v>183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428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39"/>
      <c r="D17" s="235"/>
      <c r="E17" s="235"/>
      <c r="F17" s="235"/>
      <c r="G17" s="235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27">
        <v>5</v>
      </c>
      <c r="B18" s="228" t="s">
        <v>435</v>
      </c>
      <c r="C18" s="238" t="s">
        <v>436</v>
      </c>
      <c r="D18" s="229" t="s">
        <v>269</v>
      </c>
      <c r="E18" s="230">
        <v>320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161</v>
      </c>
      <c r="T18" s="233" t="s">
        <v>182</v>
      </c>
      <c r="U18" s="219">
        <v>0.11600000000000001</v>
      </c>
      <c r="V18" s="219">
        <f>ROUND(E18*U18,2)</f>
        <v>37.119999999999997</v>
      </c>
      <c r="W18" s="219"/>
      <c r="X18" s="219" t="s">
        <v>183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428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39"/>
      <c r="D19" s="235"/>
      <c r="E19" s="235"/>
      <c r="F19" s="235"/>
      <c r="G19" s="235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165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7">
        <v>6</v>
      </c>
      <c r="B20" s="228" t="s">
        <v>437</v>
      </c>
      <c r="C20" s="238" t="s">
        <v>438</v>
      </c>
      <c r="D20" s="229" t="s">
        <v>301</v>
      </c>
      <c r="E20" s="230">
        <v>4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161</v>
      </c>
      <c r="T20" s="233" t="s">
        <v>161</v>
      </c>
      <c r="U20" s="219">
        <v>9.5000000000000001E-2</v>
      </c>
      <c r="V20" s="219">
        <f>ROUND(E20*U20,2)</f>
        <v>0.38</v>
      </c>
      <c r="W20" s="219"/>
      <c r="X20" s="219" t="s">
        <v>183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428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39"/>
      <c r="D21" s="235"/>
      <c r="E21" s="235"/>
      <c r="F21" s="235"/>
      <c r="G21" s="235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165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7">
        <v>7</v>
      </c>
      <c r="B22" s="228" t="s">
        <v>439</v>
      </c>
      <c r="C22" s="238" t="s">
        <v>440</v>
      </c>
      <c r="D22" s="229" t="s">
        <v>301</v>
      </c>
      <c r="E22" s="230">
        <v>20</v>
      </c>
      <c r="F22" s="231"/>
      <c r="G22" s="232">
        <f>ROUND(E22*F22,2)</f>
        <v>0</v>
      </c>
      <c r="H22" s="231"/>
      <c r="I22" s="232">
        <f>ROUND(E22*H22,2)</f>
        <v>0</v>
      </c>
      <c r="J22" s="231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161</v>
      </c>
      <c r="T22" s="233" t="s">
        <v>182</v>
      </c>
      <c r="U22" s="219">
        <v>5.0500000000000003E-2</v>
      </c>
      <c r="V22" s="219">
        <f>ROUND(E22*U22,2)</f>
        <v>1.01</v>
      </c>
      <c r="W22" s="219"/>
      <c r="X22" s="219" t="s">
        <v>183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428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39"/>
      <c r="D23" s="235"/>
      <c r="E23" s="235"/>
      <c r="F23" s="235"/>
      <c r="G23" s="235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165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>
        <v>8</v>
      </c>
      <c r="B24" s="228" t="s">
        <v>441</v>
      </c>
      <c r="C24" s="238" t="s">
        <v>442</v>
      </c>
      <c r="D24" s="229" t="s">
        <v>301</v>
      </c>
      <c r="E24" s="230">
        <v>12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161</v>
      </c>
      <c r="T24" s="233" t="s">
        <v>182</v>
      </c>
      <c r="U24" s="219">
        <v>0.06</v>
      </c>
      <c r="V24" s="219">
        <f>ROUND(E24*U24,2)</f>
        <v>0.72</v>
      </c>
      <c r="W24" s="219"/>
      <c r="X24" s="219" t="s">
        <v>183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428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39"/>
      <c r="D25" s="235"/>
      <c r="E25" s="235"/>
      <c r="F25" s="235"/>
      <c r="G25" s="235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165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>
        <v>9</v>
      </c>
      <c r="B26" s="228" t="s">
        <v>443</v>
      </c>
      <c r="C26" s="238" t="s">
        <v>444</v>
      </c>
      <c r="D26" s="229" t="s">
        <v>301</v>
      </c>
      <c r="E26" s="230">
        <v>1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172</v>
      </c>
      <c r="T26" s="233" t="s">
        <v>162</v>
      </c>
      <c r="U26" s="219">
        <v>0</v>
      </c>
      <c r="V26" s="219">
        <f>ROUND(E26*U26,2)</f>
        <v>0</v>
      </c>
      <c r="W26" s="219"/>
      <c r="X26" s="219" t="s">
        <v>183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428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39"/>
      <c r="D27" s="235"/>
      <c r="E27" s="235"/>
      <c r="F27" s="235"/>
      <c r="G27" s="235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165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27">
        <v>10</v>
      </c>
      <c r="B28" s="228" t="s">
        <v>445</v>
      </c>
      <c r="C28" s="238" t="s">
        <v>446</v>
      </c>
      <c r="D28" s="229" t="s">
        <v>301</v>
      </c>
      <c r="E28" s="230">
        <v>5</v>
      </c>
      <c r="F28" s="231"/>
      <c r="G28" s="232">
        <f>ROUND(E28*F28,2)</f>
        <v>0</v>
      </c>
      <c r="H28" s="231"/>
      <c r="I28" s="232">
        <f>ROUND(E28*H28,2)</f>
        <v>0</v>
      </c>
      <c r="J28" s="231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161</v>
      </c>
      <c r="T28" s="233" t="s">
        <v>182</v>
      </c>
      <c r="U28" s="219">
        <v>0.42599999999999999</v>
      </c>
      <c r="V28" s="219">
        <f>ROUND(E28*U28,2)</f>
        <v>2.13</v>
      </c>
      <c r="W28" s="219"/>
      <c r="X28" s="219" t="s">
        <v>183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428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39"/>
      <c r="D29" s="235"/>
      <c r="E29" s="235"/>
      <c r="F29" s="235"/>
      <c r="G29" s="235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165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27">
        <v>11</v>
      </c>
      <c r="B30" s="228" t="s">
        <v>447</v>
      </c>
      <c r="C30" s="238" t="s">
        <v>448</v>
      </c>
      <c r="D30" s="229" t="s">
        <v>301</v>
      </c>
      <c r="E30" s="230">
        <v>1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161</v>
      </c>
      <c r="T30" s="233" t="s">
        <v>182</v>
      </c>
      <c r="U30" s="219">
        <v>0.75900000000000001</v>
      </c>
      <c r="V30" s="219">
        <f>ROUND(E30*U30,2)</f>
        <v>0.76</v>
      </c>
      <c r="W30" s="219"/>
      <c r="X30" s="219" t="s">
        <v>183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428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39"/>
      <c r="D31" s="235"/>
      <c r="E31" s="235"/>
      <c r="F31" s="235"/>
      <c r="G31" s="235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165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>
        <v>12</v>
      </c>
      <c r="B32" s="228" t="s">
        <v>449</v>
      </c>
      <c r="C32" s="238" t="s">
        <v>450</v>
      </c>
      <c r="D32" s="229" t="s">
        <v>301</v>
      </c>
      <c r="E32" s="230">
        <v>1</v>
      </c>
      <c r="F32" s="231"/>
      <c r="G32" s="232">
        <f>ROUND(E32*F32,2)</f>
        <v>0</v>
      </c>
      <c r="H32" s="231"/>
      <c r="I32" s="232">
        <f>ROUND(E32*H32,2)</f>
        <v>0</v>
      </c>
      <c r="J32" s="231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161</v>
      </c>
      <c r="T32" s="233" t="s">
        <v>182</v>
      </c>
      <c r="U32" s="219">
        <v>0.34782999999999997</v>
      </c>
      <c r="V32" s="219">
        <f>ROUND(E32*U32,2)</f>
        <v>0.35</v>
      </c>
      <c r="W32" s="219"/>
      <c r="X32" s="219" t="s">
        <v>183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428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39"/>
      <c r="D33" s="235"/>
      <c r="E33" s="235"/>
      <c r="F33" s="235"/>
      <c r="G33" s="235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165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7">
        <v>13</v>
      </c>
      <c r="B34" s="228" t="s">
        <v>451</v>
      </c>
      <c r="C34" s="238" t="s">
        <v>452</v>
      </c>
      <c r="D34" s="229" t="s">
        <v>301</v>
      </c>
      <c r="E34" s="230">
        <v>1</v>
      </c>
      <c r="F34" s="231"/>
      <c r="G34" s="232">
        <f>ROUND(E34*F34,2)</f>
        <v>0</v>
      </c>
      <c r="H34" s="231"/>
      <c r="I34" s="232">
        <f>ROUND(E34*H34,2)</f>
        <v>0</v>
      </c>
      <c r="J34" s="231"/>
      <c r="K34" s="232">
        <f>ROUND(E34*J34,2)</f>
        <v>0</v>
      </c>
      <c r="L34" s="232">
        <v>21</v>
      </c>
      <c r="M34" s="232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2"/>
      <c r="S34" s="232" t="s">
        <v>161</v>
      </c>
      <c r="T34" s="233" t="s">
        <v>182</v>
      </c>
      <c r="U34" s="219">
        <v>1</v>
      </c>
      <c r="V34" s="219">
        <f>ROUND(E34*U34,2)</f>
        <v>1</v>
      </c>
      <c r="W34" s="219"/>
      <c r="X34" s="219" t="s">
        <v>183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428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39"/>
      <c r="D35" s="235"/>
      <c r="E35" s="235"/>
      <c r="F35" s="235"/>
      <c r="G35" s="235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165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7">
        <v>14</v>
      </c>
      <c r="B36" s="228" t="s">
        <v>453</v>
      </c>
      <c r="C36" s="238" t="s">
        <v>454</v>
      </c>
      <c r="D36" s="229" t="s">
        <v>301</v>
      </c>
      <c r="E36" s="230">
        <v>11</v>
      </c>
      <c r="F36" s="231"/>
      <c r="G36" s="232">
        <f>ROUND(E36*F36,2)</f>
        <v>0</v>
      </c>
      <c r="H36" s="231"/>
      <c r="I36" s="232">
        <f>ROUND(E36*H36,2)</f>
        <v>0</v>
      </c>
      <c r="J36" s="231"/>
      <c r="K36" s="232">
        <f>ROUND(E36*J36,2)</f>
        <v>0</v>
      </c>
      <c r="L36" s="232">
        <v>21</v>
      </c>
      <c r="M36" s="232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2"/>
      <c r="S36" s="232" t="s">
        <v>172</v>
      </c>
      <c r="T36" s="233" t="s">
        <v>162</v>
      </c>
      <c r="U36" s="219">
        <v>0</v>
      </c>
      <c r="V36" s="219">
        <f>ROUND(E36*U36,2)</f>
        <v>0</v>
      </c>
      <c r="W36" s="219"/>
      <c r="X36" s="219" t="s">
        <v>183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428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39"/>
      <c r="D37" s="235"/>
      <c r="E37" s="235"/>
      <c r="F37" s="235"/>
      <c r="G37" s="235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165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7">
        <v>15</v>
      </c>
      <c r="B38" s="228" t="s">
        <v>455</v>
      </c>
      <c r="C38" s="238" t="s">
        <v>456</v>
      </c>
      <c r="D38" s="229" t="s">
        <v>301</v>
      </c>
      <c r="E38" s="230">
        <v>2</v>
      </c>
      <c r="F38" s="231"/>
      <c r="G38" s="232">
        <f>ROUND(E38*F38,2)</f>
        <v>0</v>
      </c>
      <c r="H38" s="231"/>
      <c r="I38" s="232">
        <f>ROUND(E38*H38,2)</f>
        <v>0</v>
      </c>
      <c r="J38" s="231"/>
      <c r="K38" s="232">
        <f>ROUND(E38*J38,2)</f>
        <v>0</v>
      </c>
      <c r="L38" s="232">
        <v>21</v>
      </c>
      <c r="M38" s="232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2"/>
      <c r="S38" s="232" t="s">
        <v>172</v>
      </c>
      <c r="T38" s="233" t="s">
        <v>162</v>
      </c>
      <c r="U38" s="219">
        <v>0</v>
      </c>
      <c r="V38" s="219">
        <f>ROUND(E38*U38,2)</f>
        <v>0</v>
      </c>
      <c r="W38" s="219"/>
      <c r="X38" s="219" t="s">
        <v>183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428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39"/>
      <c r="D39" s="235"/>
      <c r="E39" s="235"/>
      <c r="F39" s="235"/>
      <c r="G39" s="235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165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27">
        <v>16</v>
      </c>
      <c r="B40" s="228" t="s">
        <v>457</v>
      </c>
      <c r="C40" s="238" t="s">
        <v>458</v>
      </c>
      <c r="D40" s="229" t="s">
        <v>301</v>
      </c>
      <c r="E40" s="230">
        <v>11</v>
      </c>
      <c r="F40" s="231"/>
      <c r="G40" s="232">
        <f>ROUND(E40*F40,2)</f>
        <v>0</v>
      </c>
      <c r="H40" s="231"/>
      <c r="I40" s="232">
        <f>ROUND(E40*H40,2)</f>
        <v>0</v>
      </c>
      <c r="J40" s="231"/>
      <c r="K40" s="232">
        <f>ROUND(E40*J40,2)</f>
        <v>0</v>
      </c>
      <c r="L40" s="232">
        <v>21</v>
      </c>
      <c r="M40" s="232">
        <f>G40*(1+L40/100)</f>
        <v>0</v>
      </c>
      <c r="N40" s="232">
        <v>0</v>
      </c>
      <c r="O40" s="232">
        <f>ROUND(E40*N40,2)</f>
        <v>0</v>
      </c>
      <c r="P40" s="232">
        <v>0</v>
      </c>
      <c r="Q40" s="232">
        <f>ROUND(E40*P40,2)</f>
        <v>0</v>
      </c>
      <c r="R40" s="232"/>
      <c r="S40" s="232" t="s">
        <v>172</v>
      </c>
      <c r="T40" s="233" t="s">
        <v>162</v>
      </c>
      <c r="U40" s="219">
        <v>0</v>
      </c>
      <c r="V40" s="219">
        <f>ROUND(E40*U40,2)</f>
        <v>0</v>
      </c>
      <c r="W40" s="219"/>
      <c r="X40" s="219" t="s">
        <v>183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428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39"/>
      <c r="D41" s="235"/>
      <c r="E41" s="235"/>
      <c r="F41" s="235"/>
      <c r="G41" s="235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165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7">
        <v>17</v>
      </c>
      <c r="B42" s="228" t="s">
        <v>459</v>
      </c>
      <c r="C42" s="238" t="s">
        <v>460</v>
      </c>
      <c r="D42" s="229" t="s">
        <v>301</v>
      </c>
      <c r="E42" s="230">
        <v>3</v>
      </c>
      <c r="F42" s="231"/>
      <c r="G42" s="232">
        <f>ROUND(E42*F42,2)</f>
        <v>0</v>
      </c>
      <c r="H42" s="231"/>
      <c r="I42" s="232">
        <f>ROUND(E42*H42,2)</f>
        <v>0</v>
      </c>
      <c r="J42" s="231"/>
      <c r="K42" s="232">
        <f>ROUND(E42*J42,2)</f>
        <v>0</v>
      </c>
      <c r="L42" s="232">
        <v>21</v>
      </c>
      <c r="M42" s="232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2"/>
      <c r="S42" s="232" t="s">
        <v>172</v>
      </c>
      <c r="T42" s="233" t="s">
        <v>162</v>
      </c>
      <c r="U42" s="219">
        <v>0</v>
      </c>
      <c r="V42" s="219">
        <f>ROUND(E42*U42,2)</f>
        <v>0</v>
      </c>
      <c r="W42" s="219"/>
      <c r="X42" s="219" t="s">
        <v>183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428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39"/>
      <c r="D43" s="235"/>
      <c r="E43" s="235"/>
      <c r="F43" s="235"/>
      <c r="G43" s="235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165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27">
        <v>18</v>
      </c>
      <c r="B44" s="228" t="s">
        <v>461</v>
      </c>
      <c r="C44" s="238" t="s">
        <v>462</v>
      </c>
      <c r="D44" s="229" t="s">
        <v>301</v>
      </c>
      <c r="E44" s="230">
        <v>5</v>
      </c>
      <c r="F44" s="231"/>
      <c r="G44" s="232">
        <f>ROUND(E44*F44,2)</f>
        <v>0</v>
      </c>
      <c r="H44" s="231"/>
      <c r="I44" s="232">
        <f>ROUND(E44*H44,2)</f>
        <v>0</v>
      </c>
      <c r="J44" s="231"/>
      <c r="K44" s="232">
        <f>ROUND(E44*J44,2)</f>
        <v>0</v>
      </c>
      <c r="L44" s="232">
        <v>21</v>
      </c>
      <c r="M44" s="232">
        <f>G44*(1+L44/100)</f>
        <v>0</v>
      </c>
      <c r="N44" s="232">
        <v>0</v>
      </c>
      <c r="O44" s="232">
        <f>ROUND(E44*N44,2)</f>
        <v>0</v>
      </c>
      <c r="P44" s="232">
        <v>0</v>
      </c>
      <c r="Q44" s="232">
        <f>ROUND(E44*P44,2)</f>
        <v>0</v>
      </c>
      <c r="R44" s="232"/>
      <c r="S44" s="232" t="s">
        <v>172</v>
      </c>
      <c r="T44" s="233" t="s">
        <v>162</v>
      </c>
      <c r="U44" s="219">
        <v>0</v>
      </c>
      <c r="V44" s="219">
        <f>ROUND(E44*U44,2)</f>
        <v>0</v>
      </c>
      <c r="W44" s="219"/>
      <c r="X44" s="219" t="s">
        <v>183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428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39"/>
      <c r="D45" s="235"/>
      <c r="E45" s="235"/>
      <c r="F45" s="235"/>
      <c r="G45" s="235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165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27">
        <v>19</v>
      </c>
      <c r="B46" s="228" t="s">
        <v>463</v>
      </c>
      <c r="C46" s="238" t="s">
        <v>464</v>
      </c>
      <c r="D46" s="229" t="s">
        <v>301</v>
      </c>
      <c r="E46" s="230">
        <v>1</v>
      </c>
      <c r="F46" s="231"/>
      <c r="G46" s="232">
        <f>ROUND(E46*F46,2)</f>
        <v>0</v>
      </c>
      <c r="H46" s="231"/>
      <c r="I46" s="232">
        <f>ROUND(E46*H46,2)</f>
        <v>0</v>
      </c>
      <c r="J46" s="231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/>
      <c r="S46" s="232" t="s">
        <v>161</v>
      </c>
      <c r="T46" s="233" t="s">
        <v>182</v>
      </c>
      <c r="U46" s="219">
        <v>0.1</v>
      </c>
      <c r="V46" s="219">
        <f>ROUND(E46*U46,2)</f>
        <v>0.1</v>
      </c>
      <c r="W46" s="219"/>
      <c r="X46" s="219" t="s">
        <v>183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428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39"/>
      <c r="D47" s="235"/>
      <c r="E47" s="235"/>
      <c r="F47" s="235"/>
      <c r="G47" s="235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165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7">
        <v>20</v>
      </c>
      <c r="B48" s="228" t="s">
        <v>465</v>
      </c>
      <c r="C48" s="238" t="s">
        <v>466</v>
      </c>
      <c r="D48" s="229" t="s">
        <v>269</v>
      </c>
      <c r="E48" s="230">
        <v>55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2"/>
      <c r="S48" s="232" t="s">
        <v>161</v>
      </c>
      <c r="T48" s="233" t="s">
        <v>182</v>
      </c>
      <c r="U48" s="219">
        <v>4.6330000000000003E-2</v>
      </c>
      <c r="V48" s="219">
        <f>ROUND(E48*U48,2)</f>
        <v>2.5499999999999998</v>
      </c>
      <c r="W48" s="219"/>
      <c r="X48" s="219" t="s">
        <v>183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428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39"/>
      <c r="D49" s="235"/>
      <c r="E49" s="235"/>
      <c r="F49" s="235"/>
      <c r="G49" s="235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165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>
        <v>21</v>
      </c>
      <c r="B50" s="228" t="s">
        <v>467</v>
      </c>
      <c r="C50" s="238" t="s">
        <v>468</v>
      </c>
      <c r="D50" s="229" t="s">
        <v>269</v>
      </c>
      <c r="E50" s="230">
        <v>370</v>
      </c>
      <c r="F50" s="231"/>
      <c r="G50" s="232">
        <f>ROUND(E50*F50,2)</f>
        <v>0</v>
      </c>
      <c r="H50" s="231"/>
      <c r="I50" s="232">
        <f>ROUND(E50*H50,2)</f>
        <v>0</v>
      </c>
      <c r="J50" s="231"/>
      <c r="K50" s="232">
        <f>ROUND(E50*J50,2)</f>
        <v>0</v>
      </c>
      <c r="L50" s="232">
        <v>21</v>
      </c>
      <c r="M50" s="232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2"/>
      <c r="S50" s="232" t="s">
        <v>161</v>
      </c>
      <c r="T50" s="233" t="s">
        <v>182</v>
      </c>
      <c r="U50" s="219">
        <v>5.0959999999999998E-2</v>
      </c>
      <c r="V50" s="219">
        <f>ROUND(E50*U50,2)</f>
        <v>18.86</v>
      </c>
      <c r="W50" s="219"/>
      <c r="X50" s="219" t="s">
        <v>183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428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39"/>
      <c r="D51" s="235"/>
      <c r="E51" s="235"/>
      <c r="F51" s="235"/>
      <c r="G51" s="235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165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7">
        <v>22</v>
      </c>
      <c r="B52" s="228" t="s">
        <v>469</v>
      </c>
      <c r="C52" s="238" t="s">
        <v>470</v>
      </c>
      <c r="D52" s="229" t="s">
        <v>269</v>
      </c>
      <c r="E52" s="230">
        <v>18</v>
      </c>
      <c r="F52" s="231"/>
      <c r="G52" s="232">
        <f>ROUND(E52*F52,2)</f>
        <v>0</v>
      </c>
      <c r="H52" s="231"/>
      <c r="I52" s="232">
        <f>ROUND(E52*H52,2)</f>
        <v>0</v>
      </c>
      <c r="J52" s="231"/>
      <c r="K52" s="232">
        <f>ROUND(E52*J52,2)</f>
        <v>0</v>
      </c>
      <c r="L52" s="232">
        <v>21</v>
      </c>
      <c r="M52" s="232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2"/>
      <c r="S52" s="232" t="s">
        <v>161</v>
      </c>
      <c r="T52" s="233" t="s">
        <v>182</v>
      </c>
      <c r="U52" s="219">
        <v>5.7939999999999998E-2</v>
      </c>
      <c r="V52" s="219">
        <f>ROUND(E52*U52,2)</f>
        <v>1.04</v>
      </c>
      <c r="W52" s="219"/>
      <c r="X52" s="219" t="s">
        <v>183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428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39"/>
      <c r="D53" s="235"/>
      <c r="E53" s="235"/>
      <c r="F53" s="235"/>
      <c r="G53" s="235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165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>
        <v>23</v>
      </c>
      <c r="B54" s="228" t="s">
        <v>471</v>
      </c>
      <c r="C54" s="238" t="s">
        <v>472</v>
      </c>
      <c r="D54" s="229" t="s">
        <v>269</v>
      </c>
      <c r="E54" s="230">
        <v>2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161</v>
      </c>
      <c r="T54" s="233" t="s">
        <v>182</v>
      </c>
      <c r="U54" s="219">
        <v>9.0499999999999997E-2</v>
      </c>
      <c r="V54" s="219">
        <f>ROUND(E54*U54,2)</f>
        <v>0.18</v>
      </c>
      <c r="W54" s="219"/>
      <c r="X54" s="219" t="s">
        <v>183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428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39"/>
      <c r="D55" s="235"/>
      <c r="E55" s="235"/>
      <c r="F55" s="235"/>
      <c r="G55" s="235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165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>
        <v>24</v>
      </c>
      <c r="B56" s="228" t="s">
        <v>473</v>
      </c>
      <c r="C56" s="238" t="s">
        <v>474</v>
      </c>
      <c r="D56" s="229" t="s">
        <v>269</v>
      </c>
      <c r="E56" s="230">
        <v>100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172</v>
      </c>
      <c r="T56" s="233" t="s">
        <v>162</v>
      </c>
      <c r="U56" s="219">
        <v>0</v>
      </c>
      <c r="V56" s="219">
        <f>ROUND(E56*U56,2)</f>
        <v>0</v>
      </c>
      <c r="W56" s="219"/>
      <c r="X56" s="219" t="s">
        <v>183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428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39"/>
      <c r="D57" s="235"/>
      <c r="E57" s="235"/>
      <c r="F57" s="235"/>
      <c r="G57" s="235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165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7">
        <v>25</v>
      </c>
      <c r="B58" s="228" t="s">
        <v>475</v>
      </c>
      <c r="C58" s="238" t="s">
        <v>476</v>
      </c>
      <c r="D58" s="229" t="s">
        <v>301</v>
      </c>
      <c r="E58" s="230">
        <v>1</v>
      </c>
      <c r="F58" s="231"/>
      <c r="G58" s="232">
        <f>ROUND(E58*F58,2)</f>
        <v>0</v>
      </c>
      <c r="H58" s="231"/>
      <c r="I58" s="232">
        <f>ROUND(E58*H58,2)</f>
        <v>0</v>
      </c>
      <c r="J58" s="231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172</v>
      </c>
      <c r="T58" s="233" t="s">
        <v>162</v>
      </c>
      <c r="U58" s="219">
        <v>0</v>
      </c>
      <c r="V58" s="219">
        <f>ROUND(E58*U58,2)</f>
        <v>0</v>
      </c>
      <c r="W58" s="219"/>
      <c r="X58" s="219" t="s">
        <v>252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393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56" t="s">
        <v>477</v>
      </c>
      <c r="D59" s="251"/>
      <c r="E59" s="251"/>
      <c r="F59" s="251"/>
      <c r="G59" s="251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223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60" t="s">
        <v>478</v>
      </c>
      <c r="D60" s="252"/>
      <c r="E60" s="252"/>
      <c r="F60" s="252"/>
      <c r="G60" s="252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223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60" t="s">
        <v>479</v>
      </c>
      <c r="D61" s="252"/>
      <c r="E61" s="252"/>
      <c r="F61" s="252"/>
      <c r="G61" s="252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223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60" t="s">
        <v>480</v>
      </c>
      <c r="D62" s="252"/>
      <c r="E62" s="252"/>
      <c r="F62" s="252"/>
      <c r="G62" s="252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223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60" t="s">
        <v>481</v>
      </c>
      <c r="D63" s="252"/>
      <c r="E63" s="252"/>
      <c r="F63" s="252"/>
      <c r="G63" s="252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223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60" t="s">
        <v>482</v>
      </c>
      <c r="D64" s="252"/>
      <c r="E64" s="252"/>
      <c r="F64" s="252"/>
      <c r="G64" s="252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223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60" t="s">
        <v>483</v>
      </c>
      <c r="D65" s="252"/>
      <c r="E65" s="252"/>
      <c r="F65" s="252"/>
      <c r="G65" s="252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223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60" t="s">
        <v>484</v>
      </c>
      <c r="D66" s="252"/>
      <c r="E66" s="252"/>
      <c r="F66" s="252"/>
      <c r="G66" s="252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223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60" t="s">
        <v>485</v>
      </c>
      <c r="D67" s="252"/>
      <c r="E67" s="252"/>
      <c r="F67" s="252"/>
      <c r="G67" s="252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223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60" t="s">
        <v>486</v>
      </c>
      <c r="D68" s="252"/>
      <c r="E68" s="252"/>
      <c r="F68" s="252"/>
      <c r="G68" s="252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223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49" t="str">
        <f>C68</f>
        <v>1x     digitální soumrakový spínač se spínacími                   hodinami, napájení 230V s ext.čidlem</v>
      </c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5"/>
      <c r="D69" s="234"/>
      <c r="E69" s="234"/>
      <c r="F69" s="234"/>
      <c r="G69" s="234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165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27">
        <v>26</v>
      </c>
      <c r="B70" s="228" t="s">
        <v>487</v>
      </c>
      <c r="C70" s="238" t="s">
        <v>488</v>
      </c>
      <c r="D70" s="229" t="s">
        <v>301</v>
      </c>
      <c r="E70" s="230">
        <v>1</v>
      </c>
      <c r="F70" s="231"/>
      <c r="G70" s="232">
        <f>ROUND(E70*F70,2)</f>
        <v>0</v>
      </c>
      <c r="H70" s="231"/>
      <c r="I70" s="232">
        <f>ROUND(E70*H70,2)</f>
        <v>0</v>
      </c>
      <c r="J70" s="231"/>
      <c r="K70" s="232">
        <f>ROUND(E70*J70,2)</f>
        <v>0</v>
      </c>
      <c r="L70" s="232">
        <v>21</v>
      </c>
      <c r="M70" s="232">
        <f>G70*(1+L70/100)</f>
        <v>0</v>
      </c>
      <c r="N70" s="232">
        <v>0</v>
      </c>
      <c r="O70" s="232">
        <f>ROUND(E70*N70,2)</f>
        <v>0</v>
      </c>
      <c r="P70" s="232">
        <v>0</v>
      </c>
      <c r="Q70" s="232">
        <f>ROUND(E70*P70,2)</f>
        <v>0</v>
      </c>
      <c r="R70" s="232"/>
      <c r="S70" s="232" t="s">
        <v>172</v>
      </c>
      <c r="T70" s="233" t="s">
        <v>162</v>
      </c>
      <c r="U70" s="219">
        <v>0</v>
      </c>
      <c r="V70" s="219">
        <f>ROUND(E70*U70,2)</f>
        <v>0</v>
      </c>
      <c r="W70" s="219"/>
      <c r="X70" s="219" t="s">
        <v>252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393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39"/>
      <c r="D71" s="235"/>
      <c r="E71" s="235"/>
      <c r="F71" s="235"/>
      <c r="G71" s="235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165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27">
        <v>27</v>
      </c>
      <c r="B72" s="228" t="s">
        <v>489</v>
      </c>
      <c r="C72" s="238" t="s">
        <v>490</v>
      </c>
      <c r="D72" s="229" t="s">
        <v>491</v>
      </c>
      <c r="E72" s="230">
        <v>13</v>
      </c>
      <c r="F72" s="231"/>
      <c r="G72" s="232">
        <f>ROUND(E72*F72,2)</f>
        <v>0</v>
      </c>
      <c r="H72" s="231"/>
      <c r="I72" s="232">
        <f>ROUND(E72*H72,2)</f>
        <v>0</v>
      </c>
      <c r="J72" s="231"/>
      <c r="K72" s="232">
        <f>ROUND(E72*J72,2)</f>
        <v>0</v>
      </c>
      <c r="L72" s="232">
        <v>21</v>
      </c>
      <c r="M72" s="232">
        <f>G72*(1+L72/100)</f>
        <v>0</v>
      </c>
      <c r="N72" s="232">
        <v>0</v>
      </c>
      <c r="O72" s="232">
        <f>ROUND(E72*N72,2)</f>
        <v>0</v>
      </c>
      <c r="P72" s="232">
        <v>0</v>
      </c>
      <c r="Q72" s="232">
        <f>ROUND(E72*P72,2)</f>
        <v>0</v>
      </c>
      <c r="R72" s="232"/>
      <c r="S72" s="232" t="s">
        <v>172</v>
      </c>
      <c r="T72" s="233" t="s">
        <v>162</v>
      </c>
      <c r="U72" s="219">
        <v>0</v>
      </c>
      <c r="V72" s="219">
        <f>ROUND(E72*U72,2)</f>
        <v>0</v>
      </c>
      <c r="W72" s="219"/>
      <c r="X72" s="219" t="s">
        <v>252</v>
      </c>
      <c r="Y72" s="210"/>
      <c r="Z72" s="210"/>
      <c r="AA72" s="210"/>
      <c r="AB72" s="210"/>
      <c r="AC72" s="210"/>
      <c r="AD72" s="210"/>
      <c r="AE72" s="210"/>
      <c r="AF72" s="210"/>
      <c r="AG72" s="210" t="s">
        <v>393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6" t="s">
        <v>492</v>
      </c>
      <c r="D73" s="251"/>
      <c r="E73" s="251"/>
      <c r="F73" s="251"/>
      <c r="G73" s="251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223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60" t="s">
        <v>493</v>
      </c>
      <c r="D74" s="252"/>
      <c r="E74" s="252"/>
      <c r="F74" s="252"/>
      <c r="G74" s="252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223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60" t="s">
        <v>494</v>
      </c>
      <c r="D75" s="252"/>
      <c r="E75" s="252"/>
      <c r="F75" s="252"/>
      <c r="G75" s="252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223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60" t="s">
        <v>495</v>
      </c>
      <c r="D76" s="252"/>
      <c r="E76" s="252"/>
      <c r="F76" s="252"/>
      <c r="G76" s="252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223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7"/>
      <c r="B77" s="218"/>
      <c r="C77" s="255"/>
      <c r="D77" s="234"/>
      <c r="E77" s="234"/>
      <c r="F77" s="234"/>
      <c r="G77" s="234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165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7">
        <v>28</v>
      </c>
      <c r="B78" s="228" t="s">
        <v>496</v>
      </c>
      <c r="C78" s="238" t="s">
        <v>497</v>
      </c>
      <c r="D78" s="229" t="s">
        <v>269</v>
      </c>
      <c r="E78" s="230">
        <v>370</v>
      </c>
      <c r="F78" s="231"/>
      <c r="G78" s="232">
        <f>ROUND(E78*F78,2)</f>
        <v>0</v>
      </c>
      <c r="H78" s="231"/>
      <c r="I78" s="232">
        <f>ROUND(E78*H78,2)</f>
        <v>0</v>
      </c>
      <c r="J78" s="231"/>
      <c r="K78" s="232">
        <f>ROUND(E78*J78,2)</f>
        <v>0</v>
      </c>
      <c r="L78" s="232">
        <v>21</v>
      </c>
      <c r="M78" s="232">
        <f>G78*(1+L78/100)</f>
        <v>0</v>
      </c>
      <c r="N78" s="232">
        <v>0</v>
      </c>
      <c r="O78" s="232">
        <f>ROUND(E78*N78,2)</f>
        <v>0</v>
      </c>
      <c r="P78" s="232">
        <v>0</v>
      </c>
      <c r="Q78" s="232">
        <f>ROUND(E78*P78,2)</f>
        <v>0</v>
      </c>
      <c r="R78" s="232" t="s">
        <v>278</v>
      </c>
      <c r="S78" s="232" t="s">
        <v>161</v>
      </c>
      <c r="T78" s="233" t="s">
        <v>182</v>
      </c>
      <c r="U78" s="219">
        <v>0</v>
      </c>
      <c r="V78" s="219">
        <f>ROUND(E78*U78,2)</f>
        <v>0</v>
      </c>
      <c r="W78" s="219"/>
      <c r="X78" s="219" t="s">
        <v>252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393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39"/>
      <c r="D79" s="235"/>
      <c r="E79" s="235"/>
      <c r="F79" s="235"/>
      <c r="G79" s="235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165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27">
        <v>29</v>
      </c>
      <c r="B80" s="228" t="s">
        <v>498</v>
      </c>
      <c r="C80" s="238" t="s">
        <v>499</v>
      </c>
      <c r="D80" s="229" t="s">
        <v>269</v>
      </c>
      <c r="E80" s="230">
        <v>18</v>
      </c>
      <c r="F80" s="231"/>
      <c r="G80" s="232">
        <f>ROUND(E80*F80,2)</f>
        <v>0</v>
      </c>
      <c r="H80" s="231"/>
      <c r="I80" s="232">
        <f>ROUND(E80*H80,2)</f>
        <v>0</v>
      </c>
      <c r="J80" s="231"/>
      <c r="K80" s="232">
        <f>ROUND(E80*J80,2)</f>
        <v>0</v>
      </c>
      <c r="L80" s="232">
        <v>21</v>
      </c>
      <c r="M80" s="232">
        <f>G80*(1+L80/100)</f>
        <v>0</v>
      </c>
      <c r="N80" s="232">
        <v>0</v>
      </c>
      <c r="O80" s="232">
        <f>ROUND(E80*N80,2)</f>
        <v>0</v>
      </c>
      <c r="P80" s="232">
        <v>0</v>
      </c>
      <c r="Q80" s="232">
        <f>ROUND(E80*P80,2)</f>
        <v>0</v>
      </c>
      <c r="R80" s="232" t="s">
        <v>278</v>
      </c>
      <c r="S80" s="232" t="s">
        <v>161</v>
      </c>
      <c r="T80" s="233" t="s">
        <v>182</v>
      </c>
      <c r="U80" s="219">
        <v>0</v>
      </c>
      <c r="V80" s="219">
        <f>ROUND(E80*U80,2)</f>
        <v>0</v>
      </c>
      <c r="W80" s="219"/>
      <c r="X80" s="219" t="s">
        <v>252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393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7"/>
      <c r="B81" s="218"/>
      <c r="C81" s="239"/>
      <c r="D81" s="235"/>
      <c r="E81" s="235"/>
      <c r="F81" s="235"/>
      <c r="G81" s="235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0"/>
      <c r="Z81" s="210"/>
      <c r="AA81" s="210"/>
      <c r="AB81" s="210"/>
      <c r="AC81" s="210"/>
      <c r="AD81" s="210"/>
      <c r="AE81" s="210"/>
      <c r="AF81" s="210"/>
      <c r="AG81" s="210" t="s">
        <v>165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27">
        <v>30</v>
      </c>
      <c r="B82" s="228" t="s">
        <v>500</v>
      </c>
      <c r="C82" s="238" t="s">
        <v>501</v>
      </c>
      <c r="D82" s="229" t="s">
        <v>269</v>
      </c>
      <c r="E82" s="230">
        <v>2</v>
      </c>
      <c r="F82" s="231"/>
      <c r="G82" s="232">
        <f>ROUND(E82*F82,2)</f>
        <v>0</v>
      </c>
      <c r="H82" s="231"/>
      <c r="I82" s="232">
        <f>ROUND(E82*H82,2)</f>
        <v>0</v>
      </c>
      <c r="J82" s="231"/>
      <c r="K82" s="232">
        <f>ROUND(E82*J82,2)</f>
        <v>0</v>
      </c>
      <c r="L82" s="232">
        <v>21</v>
      </c>
      <c r="M82" s="232">
        <f>G82*(1+L82/100)</f>
        <v>0</v>
      </c>
      <c r="N82" s="232">
        <v>0</v>
      </c>
      <c r="O82" s="232">
        <f>ROUND(E82*N82,2)</f>
        <v>0</v>
      </c>
      <c r="P82" s="232">
        <v>0</v>
      </c>
      <c r="Q82" s="232">
        <f>ROUND(E82*P82,2)</f>
        <v>0</v>
      </c>
      <c r="R82" s="232" t="s">
        <v>278</v>
      </c>
      <c r="S82" s="232" t="s">
        <v>161</v>
      </c>
      <c r="T82" s="233" t="s">
        <v>182</v>
      </c>
      <c r="U82" s="219">
        <v>0</v>
      </c>
      <c r="V82" s="219">
        <f>ROUND(E82*U82,2)</f>
        <v>0</v>
      </c>
      <c r="W82" s="219"/>
      <c r="X82" s="219" t="s">
        <v>252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393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39"/>
      <c r="D83" s="235"/>
      <c r="E83" s="235"/>
      <c r="F83" s="235"/>
      <c r="G83" s="235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165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27">
        <v>31</v>
      </c>
      <c r="B84" s="228" t="s">
        <v>502</v>
      </c>
      <c r="C84" s="238" t="s">
        <v>503</v>
      </c>
      <c r="D84" s="229" t="s">
        <v>269</v>
      </c>
      <c r="E84" s="230">
        <v>55</v>
      </c>
      <c r="F84" s="231"/>
      <c r="G84" s="232">
        <f>ROUND(E84*F84,2)</f>
        <v>0</v>
      </c>
      <c r="H84" s="231"/>
      <c r="I84" s="232">
        <f>ROUND(E84*H84,2)</f>
        <v>0</v>
      </c>
      <c r="J84" s="231"/>
      <c r="K84" s="232">
        <f>ROUND(E84*J84,2)</f>
        <v>0</v>
      </c>
      <c r="L84" s="232">
        <v>21</v>
      </c>
      <c r="M84" s="232">
        <f>G84*(1+L84/100)</f>
        <v>0</v>
      </c>
      <c r="N84" s="232">
        <v>0</v>
      </c>
      <c r="O84" s="232">
        <f>ROUND(E84*N84,2)</f>
        <v>0</v>
      </c>
      <c r="P84" s="232">
        <v>0</v>
      </c>
      <c r="Q84" s="232">
        <f>ROUND(E84*P84,2)</f>
        <v>0</v>
      </c>
      <c r="R84" s="232"/>
      <c r="S84" s="232" t="s">
        <v>172</v>
      </c>
      <c r="T84" s="233" t="s">
        <v>162</v>
      </c>
      <c r="U84" s="219">
        <v>0</v>
      </c>
      <c r="V84" s="219">
        <f>ROUND(E84*U84,2)</f>
        <v>0</v>
      </c>
      <c r="W84" s="219"/>
      <c r="X84" s="219" t="s">
        <v>183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428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39"/>
      <c r="D85" s="235"/>
      <c r="E85" s="235"/>
      <c r="F85" s="235"/>
      <c r="G85" s="235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165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7">
        <v>32</v>
      </c>
      <c r="B86" s="228" t="s">
        <v>504</v>
      </c>
      <c r="C86" s="238" t="s">
        <v>505</v>
      </c>
      <c r="D86" s="229" t="s">
        <v>269</v>
      </c>
      <c r="E86" s="230">
        <v>45</v>
      </c>
      <c r="F86" s="231"/>
      <c r="G86" s="232">
        <f>ROUND(E86*F86,2)</f>
        <v>0</v>
      </c>
      <c r="H86" s="231"/>
      <c r="I86" s="232">
        <f>ROUND(E86*H86,2)</f>
        <v>0</v>
      </c>
      <c r="J86" s="231"/>
      <c r="K86" s="232">
        <f>ROUND(E86*J86,2)</f>
        <v>0</v>
      </c>
      <c r="L86" s="232">
        <v>21</v>
      </c>
      <c r="M86" s="232">
        <f>G86*(1+L86/100)</f>
        <v>0</v>
      </c>
      <c r="N86" s="232">
        <v>0</v>
      </c>
      <c r="O86" s="232">
        <f>ROUND(E86*N86,2)</f>
        <v>0</v>
      </c>
      <c r="P86" s="232">
        <v>0</v>
      </c>
      <c r="Q86" s="232">
        <f>ROUND(E86*P86,2)</f>
        <v>0</v>
      </c>
      <c r="R86" s="232"/>
      <c r="S86" s="232" t="s">
        <v>172</v>
      </c>
      <c r="T86" s="233" t="s">
        <v>162</v>
      </c>
      <c r="U86" s="219">
        <v>0</v>
      </c>
      <c r="V86" s="219">
        <f>ROUND(E86*U86,2)</f>
        <v>0</v>
      </c>
      <c r="W86" s="219"/>
      <c r="X86" s="219" t="s">
        <v>252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393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39"/>
      <c r="D87" s="235"/>
      <c r="E87" s="235"/>
      <c r="F87" s="235"/>
      <c r="G87" s="235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165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7">
        <v>33</v>
      </c>
      <c r="B88" s="228" t="s">
        <v>506</v>
      </c>
      <c r="C88" s="238" t="s">
        <v>507</v>
      </c>
      <c r="D88" s="229" t="s">
        <v>269</v>
      </c>
      <c r="E88" s="230">
        <v>230</v>
      </c>
      <c r="F88" s="231"/>
      <c r="G88" s="232">
        <f>ROUND(E88*F88,2)</f>
        <v>0</v>
      </c>
      <c r="H88" s="231"/>
      <c r="I88" s="232">
        <f>ROUND(E88*H88,2)</f>
        <v>0</v>
      </c>
      <c r="J88" s="231"/>
      <c r="K88" s="232">
        <f>ROUND(E88*J88,2)</f>
        <v>0</v>
      </c>
      <c r="L88" s="232">
        <v>21</v>
      </c>
      <c r="M88" s="232">
        <f>G88*(1+L88/100)</f>
        <v>0</v>
      </c>
      <c r="N88" s="232">
        <v>0</v>
      </c>
      <c r="O88" s="232">
        <f>ROUND(E88*N88,2)</f>
        <v>0</v>
      </c>
      <c r="P88" s="232">
        <v>0</v>
      </c>
      <c r="Q88" s="232">
        <f>ROUND(E88*P88,2)</f>
        <v>0</v>
      </c>
      <c r="R88" s="232"/>
      <c r="S88" s="232" t="s">
        <v>172</v>
      </c>
      <c r="T88" s="233" t="s">
        <v>162</v>
      </c>
      <c r="U88" s="219">
        <v>0</v>
      </c>
      <c r="V88" s="219">
        <f>ROUND(E88*U88,2)</f>
        <v>0</v>
      </c>
      <c r="W88" s="219"/>
      <c r="X88" s="219" t="s">
        <v>252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393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39"/>
      <c r="D89" s="235"/>
      <c r="E89" s="235"/>
      <c r="F89" s="235"/>
      <c r="G89" s="235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165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7">
        <v>34</v>
      </c>
      <c r="B90" s="228" t="s">
        <v>508</v>
      </c>
      <c r="C90" s="238" t="s">
        <v>509</v>
      </c>
      <c r="D90" s="229" t="s">
        <v>269</v>
      </c>
      <c r="E90" s="230">
        <v>35</v>
      </c>
      <c r="F90" s="231"/>
      <c r="G90" s="232">
        <f>ROUND(E90*F90,2)</f>
        <v>0</v>
      </c>
      <c r="H90" s="231"/>
      <c r="I90" s="232">
        <f>ROUND(E90*H90,2)</f>
        <v>0</v>
      </c>
      <c r="J90" s="231"/>
      <c r="K90" s="232">
        <f>ROUND(E90*J90,2)</f>
        <v>0</v>
      </c>
      <c r="L90" s="232">
        <v>21</v>
      </c>
      <c r="M90" s="232">
        <f>G90*(1+L90/100)</f>
        <v>0</v>
      </c>
      <c r="N90" s="232">
        <v>0</v>
      </c>
      <c r="O90" s="232">
        <f>ROUND(E90*N90,2)</f>
        <v>0</v>
      </c>
      <c r="P90" s="232">
        <v>0</v>
      </c>
      <c r="Q90" s="232">
        <f>ROUND(E90*P90,2)</f>
        <v>0</v>
      </c>
      <c r="R90" s="232"/>
      <c r="S90" s="232" t="s">
        <v>172</v>
      </c>
      <c r="T90" s="233" t="s">
        <v>162</v>
      </c>
      <c r="U90" s="219">
        <v>0</v>
      </c>
      <c r="V90" s="219">
        <f>ROUND(E90*U90,2)</f>
        <v>0</v>
      </c>
      <c r="W90" s="219"/>
      <c r="X90" s="219" t="s">
        <v>252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393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39"/>
      <c r="D91" s="235"/>
      <c r="E91" s="235"/>
      <c r="F91" s="235"/>
      <c r="G91" s="235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165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27">
        <v>35</v>
      </c>
      <c r="B92" s="228" t="s">
        <v>510</v>
      </c>
      <c r="C92" s="238" t="s">
        <v>511</v>
      </c>
      <c r="D92" s="229" t="s">
        <v>301</v>
      </c>
      <c r="E92" s="230">
        <v>4</v>
      </c>
      <c r="F92" s="231"/>
      <c r="G92" s="232">
        <f>ROUND(E92*F92,2)</f>
        <v>0</v>
      </c>
      <c r="H92" s="231"/>
      <c r="I92" s="232">
        <f>ROUND(E92*H92,2)</f>
        <v>0</v>
      </c>
      <c r="J92" s="231"/>
      <c r="K92" s="232">
        <f>ROUND(E92*J92,2)</f>
        <v>0</v>
      </c>
      <c r="L92" s="232">
        <v>21</v>
      </c>
      <c r="M92" s="232">
        <f>G92*(1+L92/100)</f>
        <v>0</v>
      </c>
      <c r="N92" s="232">
        <v>0</v>
      </c>
      <c r="O92" s="232">
        <f>ROUND(E92*N92,2)</f>
        <v>0</v>
      </c>
      <c r="P92" s="232">
        <v>0</v>
      </c>
      <c r="Q92" s="232">
        <f>ROUND(E92*P92,2)</f>
        <v>0</v>
      </c>
      <c r="R92" s="232"/>
      <c r="S92" s="232" t="s">
        <v>172</v>
      </c>
      <c r="T92" s="233" t="s">
        <v>162</v>
      </c>
      <c r="U92" s="219">
        <v>0</v>
      </c>
      <c r="V92" s="219">
        <f>ROUND(E92*U92,2)</f>
        <v>0</v>
      </c>
      <c r="W92" s="219"/>
      <c r="X92" s="219" t="s">
        <v>252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393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39"/>
      <c r="D93" s="235"/>
      <c r="E93" s="235"/>
      <c r="F93" s="235"/>
      <c r="G93" s="235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165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27">
        <v>36</v>
      </c>
      <c r="B94" s="228" t="s">
        <v>512</v>
      </c>
      <c r="C94" s="238" t="s">
        <v>513</v>
      </c>
      <c r="D94" s="229" t="s">
        <v>269</v>
      </c>
      <c r="E94" s="230">
        <v>15</v>
      </c>
      <c r="F94" s="231"/>
      <c r="G94" s="232">
        <f>ROUND(E94*F94,2)</f>
        <v>0</v>
      </c>
      <c r="H94" s="231"/>
      <c r="I94" s="232">
        <f>ROUND(E94*H94,2)</f>
        <v>0</v>
      </c>
      <c r="J94" s="231"/>
      <c r="K94" s="232">
        <f>ROUND(E94*J94,2)</f>
        <v>0</v>
      </c>
      <c r="L94" s="232">
        <v>21</v>
      </c>
      <c r="M94" s="232">
        <f>G94*(1+L94/100)</f>
        <v>0</v>
      </c>
      <c r="N94" s="232">
        <v>0</v>
      </c>
      <c r="O94" s="232">
        <f>ROUND(E94*N94,2)</f>
        <v>0</v>
      </c>
      <c r="P94" s="232">
        <v>0</v>
      </c>
      <c r="Q94" s="232">
        <f>ROUND(E94*P94,2)</f>
        <v>0</v>
      </c>
      <c r="R94" s="232" t="s">
        <v>278</v>
      </c>
      <c r="S94" s="232" t="s">
        <v>161</v>
      </c>
      <c r="T94" s="233" t="s">
        <v>182</v>
      </c>
      <c r="U94" s="219">
        <v>0</v>
      </c>
      <c r="V94" s="219">
        <f>ROUND(E94*U94,2)</f>
        <v>0</v>
      </c>
      <c r="W94" s="219"/>
      <c r="X94" s="219" t="s">
        <v>252</v>
      </c>
      <c r="Y94" s="210"/>
      <c r="Z94" s="210"/>
      <c r="AA94" s="210"/>
      <c r="AB94" s="210"/>
      <c r="AC94" s="210"/>
      <c r="AD94" s="210"/>
      <c r="AE94" s="210"/>
      <c r="AF94" s="210"/>
      <c r="AG94" s="210" t="s">
        <v>393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39"/>
      <c r="D95" s="235"/>
      <c r="E95" s="235"/>
      <c r="F95" s="235"/>
      <c r="G95" s="235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165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27">
        <v>37</v>
      </c>
      <c r="B96" s="228" t="s">
        <v>514</v>
      </c>
      <c r="C96" s="238" t="s">
        <v>515</v>
      </c>
      <c r="D96" s="229" t="s">
        <v>301</v>
      </c>
      <c r="E96" s="230">
        <v>3</v>
      </c>
      <c r="F96" s="231"/>
      <c r="G96" s="232">
        <f>ROUND(E96*F96,2)</f>
        <v>0</v>
      </c>
      <c r="H96" s="231"/>
      <c r="I96" s="232">
        <f>ROUND(E96*H96,2)</f>
        <v>0</v>
      </c>
      <c r="J96" s="231"/>
      <c r="K96" s="232">
        <f>ROUND(E96*J96,2)</f>
        <v>0</v>
      </c>
      <c r="L96" s="232">
        <v>21</v>
      </c>
      <c r="M96" s="232">
        <f>G96*(1+L96/100)</f>
        <v>0</v>
      </c>
      <c r="N96" s="232">
        <v>0</v>
      </c>
      <c r="O96" s="232">
        <f>ROUND(E96*N96,2)</f>
        <v>0</v>
      </c>
      <c r="P96" s="232">
        <v>0</v>
      </c>
      <c r="Q96" s="232">
        <f>ROUND(E96*P96,2)</f>
        <v>0</v>
      </c>
      <c r="R96" s="232"/>
      <c r="S96" s="232" t="s">
        <v>172</v>
      </c>
      <c r="T96" s="233" t="s">
        <v>162</v>
      </c>
      <c r="U96" s="219">
        <v>0</v>
      </c>
      <c r="V96" s="219">
        <f>ROUND(E96*U96,2)</f>
        <v>0</v>
      </c>
      <c r="W96" s="219"/>
      <c r="X96" s="219" t="s">
        <v>183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428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39"/>
      <c r="D97" s="235"/>
      <c r="E97" s="235"/>
      <c r="F97" s="235"/>
      <c r="G97" s="235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165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27">
        <v>38</v>
      </c>
      <c r="B98" s="228" t="s">
        <v>516</v>
      </c>
      <c r="C98" s="238" t="s">
        <v>517</v>
      </c>
      <c r="D98" s="229" t="s">
        <v>301</v>
      </c>
      <c r="E98" s="230">
        <v>2</v>
      </c>
      <c r="F98" s="231"/>
      <c r="G98" s="232">
        <f>ROUND(E98*F98,2)</f>
        <v>0</v>
      </c>
      <c r="H98" s="231"/>
      <c r="I98" s="232">
        <f>ROUND(E98*H98,2)</f>
        <v>0</v>
      </c>
      <c r="J98" s="231"/>
      <c r="K98" s="232">
        <f>ROUND(E98*J98,2)</f>
        <v>0</v>
      </c>
      <c r="L98" s="232">
        <v>21</v>
      </c>
      <c r="M98" s="232">
        <f>G98*(1+L98/100)</f>
        <v>0</v>
      </c>
      <c r="N98" s="232">
        <v>0</v>
      </c>
      <c r="O98" s="232">
        <f>ROUND(E98*N98,2)</f>
        <v>0</v>
      </c>
      <c r="P98" s="232">
        <v>0</v>
      </c>
      <c r="Q98" s="232">
        <f>ROUND(E98*P98,2)</f>
        <v>0</v>
      </c>
      <c r="R98" s="232"/>
      <c r="S98" s="232" t="s">
        <v>172</v>
      </c>
      <c r="T98" s="233" t="s">
        <v>162</v>
      </c>
      <c r="U98" s="219">
        <v>0</v>
      </c>
      <c r="V98" s="219">
        <f>ROUND(E98*U98,2)</f>
        <v>0</v>
      </c>
      <c r="W98" s="219"/>
      <c r="X98" s="219" t="s">
        <v>252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393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39"/>
      <c r="D99" s="235"/>
      <c r="E99" s="235"/>
      <c r="F99" s="235"/>
      <c r="G99" s="235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165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1" x14ac:dyDescent="0.2">
      <c r="A100" s="227">
        <v>39</v>
      </c>
      <c r="B100" s="228" t="s">
        <v>518</v>
      </c>
      <c r="C100" s="238" t="s">
        <v>519</v>
      </c>
      <c r="D100" s="229" t="s">
        <v>301</v>
      </c>
      <c r="E100" s="230">
        <v>11</v>
      </c>
      <c r="F100" s="231"/>
      <c r="G100" s="232">
        <f>ROUND(E100*F100,2)</f>
        <v>0</v>
      </c>
      <c r="H100" s="231"/>
      <c r="I100" s="232">
        <f>ROUND(E100*H100,2)</f>
        <v>0</v>
      </c>
      <c r="J100" s="231"/>
      <c r="K100" s="232">
        <f>ROUND(E100*J100,2)</f>
        <v>0</v>
      </c>
      <c r="L100" s="232">
        <v>21</v>
      </c>
      <c r="M100" s="232">
        <f>G100*(1+L100/100)</f>
        <v>0</v>
      </c>
      <c r="N100" s="232">
        <v>0</v>
      </c>
      <c r="O100" s="232">
        <f>ROUND(E100*N100,2)</f>
        <v>0</v>
      </c>
      <c r="P100" s="232">
        <v>0</v>
      </c>
      <c r="Q100" s="232">
        <f>ROUND(E100*P100,2)</f>
        <v>0</v>
      </c>
      <c r="R100" s="232"/>
      <c r="S100" s="232" t="s">
        <v>172</v>
      </c>
      <c r="T100" s="233" t="s">
        <v>162</v>
      </c>
      <c r="U100" s="219">
        <v>0</v>
      </c>
      <c r="V100" s="219">
        <f>ROUND(E100*U100,2)</f>
        <v>0</v>
      </c>
      <c r="W100" s="219"/>
      <c r="X100" s="219" t="s">
        <v>252</v>
      </c>
      <c r="Y100" s="210"/>
      <c r="Z100" s="210"/>
      <c r="AA100" s="210"/>
      <c r="AB100" s="210"/>
      <c r="AC100" s="210"/>
      <c r="AD100" s="210"/>
      <c r="AE100" s="210"/>
      <c r="AF100" s="210"/>
      <c r="AG100" s="210" t="s">
        <v>393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39"/>
      <c r="D101" s="235"/>
      <c r="E101" s="235"/>
      <c r="F101" s="235"/>
      <c r="G101" s="235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165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ht="22.5" outlineLevel="1" x14ac:dyDescent="0.2">
      <c r="A102" s="227">
        <v>40</v>
      </c>
      <c r="B102" s="228" t="s">
        <v>520</v>
      </c>
      <c r="C102" s="238" t="s">
        <v>521</v>
      </c>
      <c r="D102" s="229" t="s">
        <v>301</v>
      </c>
      <c r="E102" s="230">
        <v>2</v>
      </c>
      <c r="F102" s="231"/>
      <c r="G102" s="232">
        <f>ROUND(E102*F102,2)</f>
        <v>0</v>
      </c>
      <c r="H102" s="231"/>
      <c r="I102" s="232">
        <f>ROUND(E102*H102,2)</f>
        <v>0</v>
      </c>
      <c r="J102" s="231"/>
      <c r="K102" s="232">
        <f>ROUND(E102*J102,2)</f>
        <v>0</v>
      </c>
      <c r="L102" s="232">
        <v>21</v>
      </c>
      <c r="M102" s="232">
        <f>G102*(1+L102/100)</f>
        <v>0</v>
      </c>
      <c r="N102" s="232">
        <v>0</v>
      </c>
      <c r="O102" s="232">
        <f>ROUND(E102*N102,2)</f>
        <v>0</v>
      </c>
      <c r="P102" s="232">
        <v>0</v>
      </c>
      <c r="Q102" s="232">
        <f>ROUND(E102*P102,2)</f>
        <v>0</v>
      </c>
      <c r="R102" s="232"/>
      <c r="S102" s="232" t="s">
        <v>172</v>
      </c>
      <c r="T102" s="233" t="s">
        <v>162</v>
      </c>
      <c r="U102" s="219">
        <v>0</v>
      </c>
      <c r="V102" s="219">
        <f>ROUND(E102*U102,2)</f>
        <v>0</v>
      </c>
      <c r="W102" s="219"/>
      <c r="X102" s="219" t="s">
        <v>252</v>
      </c>
      <c r="Y102" s="210"/>
      <c r="Z102" s="210"/>
      <c r="AA102" s="210"/>
      <c r="AB102" s="210"/>
      <c r="AC102" s="210"/>
      <c r="AD102" s="210"/>
      <c r="AE102" s="210"/>
      <c r="AF102" s="210"/>
      <c r="AG102" s="210" t="s">
        <v>393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39"/>
      <c r="D103" s="235"/>
      <c r="E103" s="235"/>
      <c r="F103" s="235"/>
      <c r="G103" s="235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165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27">
        <v>41</v>
      </c>
      <c r="B104" s="228" t="s">
        <v>522</v>
      </c>
      <c r="C104" s="238" t="s">
        <v>523</v>
      </c>
      <c r="D104" s="229" t="s">
        <v>301</v>
      </c>
      <c r="E104" s="230">
        <v>2</v>
      </c>
      <c r="F104" s="231"/>
      <c r="G104" s="232">
        <f>ROUND(E104*F104,2)</f>
        <v>0</v>
      </c>
      <c r="H104" s="231"/>
      <c r="I104" s="232">
        <f>ROUND(E104*H104,2)</f>
        <v>0</v>
      </c>
      <c r="J104" s="231"/>
      <c r="K104" s="232">
        <f>ROUND(E104*J104,2)</f>
        <v>0</v>
      </c>
      <c r="L104" s="232">
        <v>21</v>
      </c>
      <c r="M104" s="232">
        <f>G104*(1+L104/100)</f>
        <v>0</v>
      </c>
      <c r="N104" s="232">
        <v>0</v>
      </c>
      <c r="O104" s="232">
        <f>ROUND(E104*N104,2)</f>
        <v>0</v>
      </c>
      <c r="P104" s="232">
        <v>0</v>
      </c>
      <c r="Q104" s="232">
        <f>ROUND(E104*P104,2)</f>
        <v>0</v>
      </c>
      <c r="R104" s="232"/>
      <c r="S104" s="232" t="s">
        <v>172</v>
      </c>
      <c r="T104" s="233" t="s">
        <v>162</v>
      </c>
      <c r="U104" s="219">
        <v>0</v>
      </c>
      <c r="V104" s="219">
        <f>ROUND(E104*U104,2)</f>
        <v>0</v>
      </c>
      <c r="W104" s="219"/>
      <c r="X104" s="219" t="s">
        <v>252</v>
      </c>
      <c r="Y104" s="210"/>
      <c r="Z104" s="210"/>
      <c r="AA104" s="210"/>
      <c r="AB104" s="210"/>
      <c r="AC104" s="210"/>
      <c r="AD104" s="210"/>
      <c r="AE104" s="210"/>
      <c r="AF104" s="210"/>
      <c r="AG104" s="210" t="s">
        <v>393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39"/>
      <c r="D105" s="235"/>
      <c r="E105" s="235"/>
      <c r="F105" s="235"/>
      <c r="G105" s="235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165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27">
        <v>42</v>
      </c>
      <c r="B106" s="228" t="s">
        <v>524</v>
      </c>
      <c r="C106" s="238" t="s">
        <v>525</v>
      </c>
      <c r="D106" s="229" t="s">
        <v>301</v>
      </c>
      <c r="E106" s="230">
        <v>3</v>
      </c>
      <c r="F106" s="231"/>
      <c r="G106" s="232">
        <f>ROUND(E106*F106,2)</f>
        <v>0</v>
      </c>
      <c r="H106" s="231"/>
      <c r="I106" s="232">
        <f>ROUND(E106*H106,2)</f>
        <v>0</v>
      </c>
      <c r="J106" s="231"/>
      <c r="K106" s="232">
        <f>ROUND(E106*J106,2)</f>
        <v>0</v>
      </c>
      <c r="L106" s="232">
        <v>21</v>
      </c>
      <c r="M106" s="232">
        <f>G106*(1+L106/100)</f>
        <v>0</v>
      </c>
      <c r="N106" s="232">
        <v>0</v>
      </c>
      <c r="O106" s="232">
        <f>ROUND(E106*N106,2)</f>
        <v>0</v>
      </c>
      <c r="P106" s="232">
        <v>0</v>
      </c>
      <c r="Q106" s="232">
        <f>ROUND(E106*P106,2)</f>
        <v>0</v>
      </c>
      <c r="R106" s="232"/>
      <c r="S106" s="232" t="s">
        <v>172</v>
      </c>
      <c r="T106" s="233" t="s">
        <v>162</v>
      </c>
      <c r="U106" s="219">
        <v>0</v>
      </c>
      <c r="V106" s="219">
        <f>ROUND(E106*U106,2)</f>
        <v>0</v>
      </c>
      <c r="W106" s="219"/>
      <c r="X106" s="219" t="s">
        <v>252</v>
      </c>
      <c r="Y106" s="210"/>
      <c r="Z106" s="210"/>
      <c r="AA106" s="210"/>
      <c r="AB106" s="210"/>
      <c r="AC106" s="210"/>
      <c r="AD106" s="210"/>
      <c r="AE106" s="210"/>
      <c r="AF106" s="210"/>
      <c r="AG106" s="210" t="s">
        <v>393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39"/>
      <c r="D107" s="235"/>
      <c r="E107" s="235"/>
      <c r="F107" s="235"/>
      <c r="G107" s="235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165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27">
        <v>43</v>
      </c>
      <c r="B108" s="228" t="s">
        <v>526</v>
      </c>
      <c r="C108" s="238" t="s">
        <v>527</v>
      </c>
      <c r="D108" s="229" t="s">
        <v>301</v>
      </c>
      <c r="E108" s="230">
        <v>3</v>
      </c>
      <c r="F108" s="231"/>
      <c r="G108" s="232">
        <f>ROUND(E108*F108,2)</f>
        <v>0</v>
      </c>
      <c r="H108" s="231"/>
      <c r="I108" s="232">
        <f>ROUND(E108*H108,2)</f>
        <v>0</v>
      </c>
      <c r="J108" s="231"/>
      <c r="K108" s="232">
        <f>ROUND(E108*J108,2)</f>
        <v>0</v>
      </c>
      <c r="L108" s="232">
        <v>21</v>
      </c>
      <c r="M108" s="232">
        <f>G108*(1+L108/100)</f>
        <v>0</v>
      </c>
      <c r="N108" s="232">
        <v>0</v>
      </c>
      <c r="O108" s="232">
        <f>ROUND(E108*N108,2)</f>
        <v>0</v>
      </c>
      <c r="P108" s="232">
        <v>0</v>
      </c>
      <c r="Q108" s="232">
        <f>ROUND(E108*P108,2)</f>
        <v>0</v>
      </c>
      <c r="R108" s="232"/>
      <c r="S108" s="232" t="s">
        <v>172</v>
      </c>
      <c r="T108" s="233" t="s">
        <v>162</v>
      </c>
      <c r="U108" s="219">
        <v>0</v>
      </c>
      <c r="V108" s="219">
        <f>ROUND(E108*U108,2)</f>
        <v>0</v>
      </c>
      <c r="W108" s="219"/>
      <c r="X108" s="219" t="s">
        <v>252</v>
      </c>
      <c r="Y108" s="210"/>
      <c r="Z108" s="210"/>
      <c r="AA108" s="210"/>
      <c r="AB108" s="210"/>
      <c r="AC108" s="210"/>
      <c r="AD108" s="210"/>
      <c r="AE108" s="210"/>
      <c r="AF108" s="210"/>
      <c r="AG108" s="210" t="s">
        <v>393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39"/>
      <c r="D109" s="235"/>
      <c r="E109" s="235"/>
      <c r="F109" s="235"/>
      <c r="G109" s="235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165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27">
        <v>44</v>
      </c>
      <c r="B110" s="228" t="s">
        <v>528</v>
      </c>
      <c r="C110" s="238" t="s">
        <v>529</v>
      </c>
      <c r="D110" s="229" t="s">
        <v>301</v>
      </c>
      <c r="E110" s="230">
        <v>3</v>
      </c>
      <c r="F110" s="231"/>
      <c r="G110" s="232">
        <f>ROUND(E110*F110,2)</f>
        <v>0</v>
      </c>
      <c r="H110" s="231"/>
      <c r="I110" s="232">
        <f>ROUND(E110*H110,2)</f>
        <v>0</v>
      </c>
      <c r="J110" s="231"/>
      <c r="K110" s="232">
        <f>ROUND(E110*J110,2)</f>
        <v>0</v>
      </c>
      <c r="L110" s="232">
        <v>21</v>
      </c>
      <c r="M110" s="232">
        <f>G110*(1+L110/100)</f>
        <v>0</v>
      </c>
      <c r="N110" s="232">
        <v>0</v>
      </c>
      <c r="O110" s="232">
        <f>ROUND(E110*N110,2)</f>
        <v>0</v>
      </c>
      <c r="P110" s="232">
        <v>0</v>
      </c>
      <c r="Q110" s="232">
        <f>ROUND(E110*P110,2)</f>
        <v>0</v>
      </c>
      <c r="R110" s="232"/>
      <c r="S110" s="232" t="s">
        <v>172</v>
      </c>
      <c r="T110" s="233" t="s">
        <v>162</v>
      </c>
      <c r="U110" s="219">
        <v>0</v>
      </c>
      <c r="V110" s="219">
        <f>ROUND(E110*U110,2)</f>
        <v>0</v>
      </c>
      <c r="W110" s="219"/>
      <c r="X110" s="219" t="s">
        <v>252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393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7"/>
      <c r="B111" s="218"/>
      <c r="C111" s="239"/>
      <c r="D111" s="235"/>
      <c r="E111" s="235"/>
      <c r="F111" s="235"/>
      <c r="G111" s="235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165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27">
        <v>45</v>
      </c>
      <c r="B112" s="228" t="s">
        <v>530</v>
      </c>
      <c r="C112" s="238" t="s">
        <v>531</v>
      </c>
      <c r="D112" s="229" t="s">
        <v>301</v>
      </c>
      <c r="E112" s="230">
        <v>5</v>
      </c>
      <c r="F112" s="231"/>
      <c r="G112" s="232">
        <f>ROUND(E112*F112,2)</f>
        <v>0</v>
      </c>
      <c r="H112" s="231"/>
      <c r="I112" s="232">
        <f>ROUND(E112*H112,2)</f>
        <v>0</v>
      </c>
      <c r="J112" s="231"/>
      <c r="K112" s="232">
        <f>ROUND(E112*J112,2)</f>
        <v>0</v>
      </c>
      <c r="L112" s="232">
        <v>21</v>
      </c>
      <c r="M112" s="232">
        <f>G112*(1+L112/100)</f>
        <v>0</v>
      </c>
      <c r="N112" s="232">
        <v>0</v>
      </c>
      <c r="O112" s="232">
        <f>ROUND(E112*N112,2)</f>
        <v>0</v>
      </c>
      <c r="P112" s="232">
        <v>0</v>
      </c>
      <c r="Q112" s="232">
        <f>ROUND(E112*P112,2)</f>
        <v>0</v>
      </c>
      <c r="R112" s="232"/>
      <c r="S112" s="232" t="s">
        <v>172</v>
      </c>
      <c r="T112" s="233" t="s">
        <v>162</v>
      </c>
      <c r="U112" s="219">
        <v>0</v>
      </c>
      <c r="V112" s="219">
        <f>ROUND(E112*U112,2)</f>
        <v>0</v>
      </c>
      <c r="W112" s="219"/>
      <c r="X112" s="219" t="s">
        <v>252</v>
      </c>
      <c r="Y112" s="210"/>
      <c r="Z112" s="210"/>
      <c r="AA112" s="210"/>
      <c r="AB112" s="210"/>
      <c r="AC112" s="210"/>
      <c r="AD112" s="210"/>
      <c r="AE112" s="210"/>
      <c r="AF112" s="210"/>
      <c r="AG112" s="210" t="s">
        <v>393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39"/>
      <c r="D113" s="235"/>
      <c r="E113" s="235"/>
      <c r="F113" s="235"/>
      <c r="G113" s="235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165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27">
        <v>46</v>
      </c>
      <c r="B114" s="228" t="s">
        <v>532</v>
      </c>
      <c r="C114" s="238" t="s">
        <v>533</v>
      </c>
      <c r="D114" s="229" t="s">
        <v>301</v>
      </c>
      <c r="E114" s="230">
        <v>1</v>
      </c>
      <c r="F114" s="231"/>
      <c r="G114" s="232">
        <f>ROUND(E114*F114,2)</f>
        <v>0</v>
      </c>
      <c r="H114" s="231"/>
      <c r="I114" s="232">
        <f>ROUND(E114*H114,2)</f>
        <v>0</v>
      </c>
      <c r="J114" s="231"/>
      <c r="K114" s="232">
        <f>ROUND(E114*J114,2)</f>
        <v>0</v>
      </c>
      <c r="L114" s="232">
        <v>21</v>
      </c>
      <c r="M114" s="232">
        <f>G114*(1+L114/100)</f>
        <v>0</v>
      </c>
      <c r="N114" s="232">
        <v>0</v>
      </c>
      <c r="O114" s="232">
        <f>ROUND(E114*N114,2)</f>
        <v>0</v>
      </c>
      <c r="P114" s="232">
        <v>0</v>
      </c>
      <c r="Q114" s="232">
        <f>ROUND(E114*P114,2)</f>
        <v>0</v>
      </c>
      <c r="R114" s="232" t="s">
        <v>278</v>
      </c>
      <c r="S114" s="232" t="s">
        <v>161</v>
      </c>
      <c r="T114" s="233" t="s">
        <v>162</v>
      </c>
      <c r="U114" s="219">
        <v>0</v>
      </c>
      <c r="V114" s="219">
        <f>ROUND(E114*U114,2)</f>
        <v>0</v>
      </c>
      <c r="W114" s="219"/>
      <c r="X114" s="219" t="s">
        <v>252</v>
      </c>
      <c r="Y114" s="210"/>
      <c r="Z114" s="210"/>
      <c r="AA114" s="210"/>
      <c r="AB114" s="210"/>
      <c r="AC114" s="210"/>
      <c r="AD114" s="210"/>
      <c r="AE114" s="210"/>
      <c r="AF114" s="210"/>
      <c r="AG114" s="210" t="s">
        <v>253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39"/>
      <c r="D115" s="235"/>
      <c r="E115" s="235"/>
      <c r="F115" s="235"/>
      <c r="G115" s="235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165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27">
        <v>47</v>
      </c>
      <c r="B116" s="228" t="s">
        <v>534</v>
      </c>
      <c r="C116" s="238" t="s">
        <v>535</v>
      </c>
      <c r="D116" s="229" t="s">
        <v>301</v>
      </c>
      <c r="E116" s="230">
        <v>1</v>
      </c>
      <c r="F116" s="231"/>
      <c r="G116" s="232">
        <f>ROUND(E116*F116,2)</f>
        <v>0</v>
      </c>
      <c r="H116" s="231"/>
      <c r="I116" s="232">
        <f>ROUND(E116*H116,2)</f>
        <v>0</v>
      </c>
      <c r="J116" s="231"/>
      <c r="K116" s="232">
        <f>ROUND(E116*J116,2)</f>
        <v>0</v>
      </c>
      <c r="L116" s="232">
        <v>21</v>
      </c>
      <c r="M116" s="232">
        <f>G116*(1+L116/100)</f>
        <v>0</v>
      </c>
      <c r="N116" s="232">
        <v>0</v>
      </c>
      <c r="O116" s="232">
        <f>ROUND(E116*N116,2)</f>
        <v>0</v>
      </c>
      <c r="P116" s="232">
        <v>0</v>
      </c>
      <c r="Q116" s="232">
        <f>ROUND(E116*P116,2)</f>
        <v>0</v>
      </c>
      <c r="R116" s="232" t="s">
        <v>278</v>
      </c>
      <c r="S116" s="232" t="s">
        <v>536</v>
      </c>
      <c r="T116" s="233" t="s">
        <v>536</v>
      </c>
      <c r="U116" s="219">
        <v>0</v>
      </c>
      <c r="V116" s="219">
        <f>ROUND(E116*U116,2)</f>
        <v>0</v>
      </c>
      <c r="W116" s="219"/>
      <c r="X116" s="219" t="s">
        <v>252</v>
      </c>
      <c r="Y116" s="210"/>
      <c r="Z116" s="210"/>
      <c r="AA116" s="210"/>
      <c r="AB116" s="210"/>
      <c r="AC116" s="210"/>
      <c r="AD116" s="210"/>
      <c r="AE116" s="210"/>
      <c r="AF116" s="210"/>
      <c r="AG116" s="210" t="s">
        <v>393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39"/>
      <c r="D117" s="235"/>
      <c r="E117" s="235"/>
      <c r="F117" s="235"/>
      <c r="G117" s="235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165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7">
        <v>48</v>
      </c>
      <c r="B118" s="228" t="s">
        <v>537</v>
      </c>
      <c r="C118" s="238" t="s">
        <v>538</v>
      </c>
      <c r="D118" s="229" t="s">
        <v>301</v>
      </c>
      <c r="E118" s="230">
        <v>1</v>
      </c>
      <c r="F118" s="231"/>
      <c r="G118" s="232">
        <f>ROUND(E118*F118,2)</f>
        <v>0</v>
      </c>
      <c r="H118" s="231"/>
      <c r="I118" s="232">
        <f>ROUND(E118*H118,2)</f>
        <v>0</v>
      </c>
      <c r="J118" s="231"/>
      <c r="K118" s="232">
        <f>ROUND(E118*J118,2)</f>
        <v>0</v>
      </c>
      <c r="L118" s="232">
        <v>21</v>
      </c>
      <c r="M118" s="232">
        <f>G118*(1+L118/100)</f>
        <v>0</v>
      </c>
      <c r="N118" s="232">
        <v>0</v>
      </c>
      <c r="O118" s="232">
        <f>ROUND(E118*N118,2)</f>
        <v>0</v>
      </c>
      <c r="P118" s="232">
        <v>0</v>
      </c>
      <c r="Q118" s="232">
        <f>ROUND(E118*P118,2)</f>
        <v>0</v>
      </c>
      <c r="R118" s="232"/>
      <c r="S118" s="232" t="s">
        <v>172</v>
      </c>
      <c r="T118" s="233" t="s">
        <v>162</v>
      </c>
      <c r="U118" s="219">
        <v>0</v>
      </c>
      <c r="V118" s="219">
        <f>ROUND(E118*U118,2)</f>
        <v>0</v>
      </c>
      <c r="W118" s="219"/>
      <c r="X118" s="219" t="s">
        <v>252</v>
      </c>
      <c r="Y118" s="210"/>
      <c r="Z118" s="210"/>
      <c r="AA118" s="210"/>
      <c r="AB118" s="210"/>
      <c r="AC118" s="210"/>
      <c r="AD118" s="210"/>
      <c r="AE118" s="210"/>
      <c r="AF118" s="210"/>
      <c r="AG118" s="210" t="s">
        <v>393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39"/>
      <c r="D119" s="235"/>
      <c r="E119" s="235"/>
      <c r="F119" s="235"/>
      <c r="G119" s="235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165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27">
        <v>49</v>
      </c>
      <c r="B120" s="228" t="s">
        <v>539</v>
      </c>
      <c r="C120" s="238" t="s">
        <v>540</v>
      </c>
      <c r="D120" s="229" t="s">
        <v>0</v>
      </c>
      <c r="E120" s="230">
        <v>838.14390000000003</v>
      </c>
      <c r="F120" s="231"/>
      <c r="G120" s="232">
        <f>ROUND(E120*F120,2)</f>
        <v>0</v>
      </c>
      <c r="H120" s="231"/>
      <c r="I120" s="232">
        <f>ROUND(E120*H120,2)</f>
        <v>0</v>
      </c>
      <c r="J120" s="231"/>
      <c r="K120" s="232">
        <f>ROUND(E120*J120,2)</f>
        <v>0</v>
      </c>
      <c r="L120" s="232">
        <v>21</v>
      </c>
      <c r="M120" s="232">
        <f>G120*(1+L120/100)</f>
        <v>0</v>
      </c>
      <c r="N120" s="232">
        <v>0</v>
      </c>
      <c r="O120" s="232">
        <f>ROUND(E120*N120,2)</f>
        <v>0</v>
      </c>
      <c r="P120" s="232">
        <v>0</v>
      </c>
      <c r="Q120" s="232">
        <f>ROUND(E120*P120,2)</f>
        <v>0</v>
      </c>
      <c r="R120" s="232"/>
      <c r="S120" s="232" t="s">
        <v>172</v>
      </c>
      <c r="T120" s="233" t="s">
        <v>162</v>
      </c>
      <c r="U120" s="219">
        <v>0</v>
      </c>
      <c r="V120" s="219">
        <f>ROUND(E120*U120,2)</f>
        <v>0</v>
      </c>
      <c r="W120" s="219"/>
      <c r="X120" s="219" t="s">
        <v>252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393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17"/>
      <c r="B121" s="218"/>
      <c r="C121" s="239"/>
      <c r="D121" s="235"/>
      <c r="E121" s="235"/>
      <c r="F121" s="235"/>
      <c r="G121" s="235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0"/>
      <c r="Z121" s="210"/>
      <c r="AA121" s="210"/>
      <c r="AB121" s="210"/>
      <c r="AC121" s="210"/>
      <c r="AD121" s="210"/>
      <c r="AE121" s="210"/>
      <c r="AF121" s="210"/>
      <c r="AG121" s="210" t="s">
        <v>165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27">
        <v>50</v>
      </c>
      <c r="B122" s="228" t="s">
        <v>541</v>
      </c>
      <c r="C122" s="238" t="s">
        <v>542</v>
      </c>
      <c r="D122" s="229" t="s">
        <v>377</v>
      </c>
      <c r="E122" s="230">
        <v>30</v>
      </c>
      <c r="F122" s="231"/>
      <c r="G122" s="232">
        <f>ROUND(E122*F122,2)</f>
        <v>0</v>
      </c>
      <c r="H122" s="231"/>
      <c r="I122" s="232">
        <f>ROUND(E122*H122,2)</f>
        <v>0</v>
      </c>
      <c r="J122" s="231"/>
      <c r="K122" s="232">
        <f>ROUND(E122*J122,2)</f>
        <v>0</v>
      </c>
      <c r="L122" s="232">
        <v>21</v>
      </c>
      <c r="M122" s="232">
        <f>G122*(1+L122/100)</f>
        <v>0</v>
      </c>
      <c r="N122" s="232">
        <v>0</v>
      </c>
      <c r="O122" s="232">
        <f>ROUND(E122*N122,2)</f>
        <v>0</v>
      </c>
      <c r="P122" s="232">
        <v>0</v>
      </c>
      <c r="Q122" s="232">
        <f>ROUND(E122*P122,2)</f>
        <v>0</v>
      </c>
      <c r="R122" s="232" t="s">
        <v>378</v>
      </c>
      <c r="S122" s="232" t="s">
        <v>161</v>
      </c>
      <c r="T122" s="233" t="s">
        <v>182</v>
      </c>
      <c r="U122" s="219">
        <v>1</v>
      </c>
      <c r="V122" s="219">
        <f>ROUND(E122*U122,2)</f>
        <v>30</v>
      </c>
      <c r="W122" s="219"/>
      <c r="X122" s="219" t="s">
        <v>379</v>
      </c>
      <c r="Y122" s="210"/>
      <c r="Z122" s="210"/>
      <c r="AA122" s="210"/>
      <c r="AB122" s="210"/>
      <c r="AC122" s="210"/>
      <c r="AD122" s="210"/>
      <c r="AE122" s="210"/>
      <c r="AF122" s="210"/>
      <c r="AG122" s="210" t="s">
        <v>543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39"/>
      <c r="D123" s="235"/>
      <c r="E123" s="235"/>
      <c r="F123" s="235"/>
      <c r="G123" s="235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165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27">
        <v>51</v>
      </c>
      <c r="B124" s="228" t="s">
        <v>544</v>
      </c>
      <c r="C124" s="238" t="s">
        <v>545</v>
      </c>
      <c r="D124" s="229" t="s">
        <v>377</v>
      </c>
      <c r="E124" s="230">
        <v>30</v>
      </c>
      <c r="F124" s="231"/>
      <c r="G124" s="232">
        <f>ROUND(E124*F124,2)</f>
        <v>0</v>
      </c>
      <c r="H124" s="231"/>
      <c r="I124" s="232">
        <f>ROUND(E124*H124,2)</f>
        <v>0</v>
      </c>
      <c r="J124" s="231"/>
      <c r="K124" s="232">
        <f>ROUND(E124*J124,2)</f>
        <v>0</v>
      </c>
      <c r="L124" s="232">
        <v>21</v>
      </c>
      <c r="M124" s="232">
        <f>G124*(1+L124/100)</f>
        <v>0</v>
      </c>
      <c r="N124" s="232">
        <v>0</v>
      </c>
      <c r="O124" s="232">
        <f>ROUND(E124*N124,2)</f>
        <v>0</v>
      </c>
      <c r="P124" s="232">
        <v>0</v>
      </c>
      <c r="Q124" s="232">
        <f>ROUND(E124*P124,2)</f>
        <v>0</v>
      </c>
      <c r="R124" s="232" t="s">
        <v>378</v>
      </c>
      <c r="S124" s="232" t="s">
        <v>161</v>
      </c>
      <c r="T124" s="233" t="s">
        <v>182</v>
      </c>
      <c r="U124" s="219">
        <v>1</v>
      </c>
      <c r="V124" s="219">
        <f>ROUND(E124*U124,2)</f>
        <v>30</v>
      </c>
      <c r="W124" s="219"/>
      <c r="X124" s="219" t="s">
        <v>379</v>
      </c>
      <c r="Y124" s="210"/>
      <c r="Z124" s="210"/>
      <c r="AA124" s="210"/>
      <c r="AB124" s="210"/>
      <c r="AC124" s="210"/>
      <c r="AD124" s="210"/>
      <c r="AE124" s="210"/>
      <c r="AF124" s="210"/>
      <c r="AG124" s="210" t="s">
        <v>543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39"/>
      <c r="D125" s="235"/>
      <c r="E125" s="235"/>
      <c r="F125" s="235"/>
      <c r="G125" s="235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165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x14ac:dyDescent="0.2">
      <c r="A126" s="221" t="s">
        <v>156</v>
      </c>
      <c r="B126" s="222" t="s">
        <v>118</v>
      </c>
      <c r="C126" s="237" t="s">
        <v>119</v>
      </c>
      <c r="D126" s="223"/>
      <c r="E126" s="224"/>
      <c r="F126" s="225"/>
      <c r="G126" s="225">
        <f>SUMIF(AG127:AG136,"&lt;&gt;NOR",G127:G136)</f>
        <v>0</v>
      </c>
      <c r="H126" s="225"/>
      <c r="I126" s="225">
        <f>SUM(I127:I136)</f>
        <v>0</v>
      </c>
      <c r="J126" s="225"/>
      <c r="K126" s="225">
        <f>SUM(K127:K136)</f>
        <v>0</v>
      </c>
      <c r="L126" s="225"/>
      <c r="M126" s="225">
        <f>SUM(M127:M136)</f>
        <v>0</v>
      </c>
      <c r="N126" s="225"/>
      <c r="O126" s="225">
        <f>SUM(O127:O136)</f>
        <v>38.9</v>
      </c>
      <c r="P126" s="225"/>
      <c r="Q126" s="225">
        <f>SUM(Q127:Q136)</f>
        <v>0</v>
      </c>
      <c r="R126" s="225"/>
      <c r="S126" s="225"/>
      <c r="T126" s="226"/>
      <c r="U126" s="220"/>
      <c r="V126" s="220">
        <f>SUM(V127:V136)</f>
        <v>245.56</v>
      </c>
      <c r="W126" s="220"/>
      <c r="X126" s="220"/>
      <c r="AG126" t="s">
        <v>157</v>
      </c>
    </row>
    <row r="127" spans="1:60" outlineLevel="1" x14ac:dyDescent="0.2">
      <c r="A127" s="227">
        <v>52</v>
      </c>
      <c r="B127" s="228" t="s">
        <v>546</v>
      </c>
      <c r="C127" s="238" t="s">
        <v>547</v>
      </c>
      <c r="D127" s="229" t="s">
        <v>269</v>
      </c>
      <c r="E127" s="230">
        <v>190</v>
      </c>
      <c r="F127" s="231"/>
      <c r="G127" s="232">
        <f>ROUND(E127*F127,2)</f>
        <v>0</v>
      </c>
      <c r="H127" s="231"/>
      <c r="I127" s="232">
        <f>ROUND(E127*H127,2)</f>
        <v>0</v>
      </c>
      <c r="J127" s="231"/>
      <c r="K127" s="232">
        <f>ROUND(E127*J127,2)</f>
        <v>0</v>
      </c>
      <c r="L127" s="232">
        <v>21</v>
      </c>
      <c r="M127" s="232">
        <f>G127*(1+L127/100)</f>
        <v>0</v>
      </c>
      <c r="N127" s="232">
        <v>0</v>
      </c>
      <c r="O127" s="232">
        <f>ROUND(E127*N127,2)</f>
        <v>0</v>
      </c>
      <c r="P127" s="232">
        <v>0</v>
      </c>
      <c r="Q127" s="232">
        <f>ROUND(E127*P127,2)</f>
        <v>0</v>
      </c>
      <c r="R127" s="232"/>
      <c r="S127" s="232" t="s">
        <v>161</v>
      </c>
      <c r="T127" s="233" t="s">
        <v>182</v>
      </c>
      <c r="U127" s="219">
        <v>0.98924000000000001</v>
      </c>
      <c r="V127" s="219">
        <f>ROUND(E127*U127,2)</f>
        <v>187.96</v>
      </c>
      <c r="W127" s="219"/>
      <c r="X127" s="219" t="s">
        <v>183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428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39"/>
      <c r="D128" s="235"/>
      <c r="E128" s="235"/>
      <c r="F128" s="235"/>
      <c r="G128" s="235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165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27">
        <v>53</v>
      </c>
      <c r="B129" s="228" t="s">
        <v>548</v>
      </c>
      <c r="C129" s="238" t="s">
        <v>549</v>
      </c>
      <c r="D129" s="229" t="s">
        <v>269</v>
      </c>
      <c r="E129" s="230">
        <v>190</v>
      </c>
      <c r="F129" s="231"/>
      <c r="G129" s="232">
        <f>ROUND(E129*F129,2)</f>
        <v>0</v>
      </c>
      <c r="H129" s="231"/>
      <c r="I129" s="232">
        <f>ROUND(E129*H129,2)</f>
        <v>0</v>
      </c>
      <c r="J129" s="231"/>
      <c r="K129" s="232">
        <f>ROUND(E129*J129,2)</f>
        <v>0</v>
      </c>
      <c r="L129" s="232">
        <v>21</v>
      </c>
      <c r="M129" s="232">
        <f>G129*(1+L129/100)</f>
        <v>0</v>
      </c>
      <c r="N129" s="232">
        <v>0.20474999999999999</v>
      </c>
      <c r="O129" s="232">
        <f>ROUND(E129*N129,2)</f>
        <v>38.9</v>
      </c>
      <c r="P129" s="232">
        <v>0</v>
      </c>
      <c r="Q129" s="232">
        <f>ROUND(E129*P129,2)</f>
        <v>0</v>
      </c>
      <c r="R129" s="232"/>
      <c r="S129" s="232" t="s">
        <v>161</v>
      </c>
      <c r="T129" s="233" t="s">
        <v>182</v>
      </c>
      <c r="U129" s="219">
        <v>9.8000000000000004E-2</v>
      </c>
      <c r="V129" s="219">
        <f>ROUND(E129*U129,2)</f>
        <v>18.62</v>
      </c>
      <c r="W129" s="219"/>
      <c r="X129" s="219" t="s">
        <v>183</v>
      </c>
      <c r="Y129" s="210"/>
      <c r="Z129" s="210"/>
      <c r="AA129" s="210"/>
      <c r="AB129" s="210"/>
      <c r="AC129" s="210"/>
      <c r="AD129" s="210"/>
      <c r="AE129" s="210"/>
      <c r="AF129" s="210"/>
      <c r="AG129" s="210" t="s">
        <v>428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39"/>
      <c r="D130" s="235"/>
      <c r="E130" s="235"/>
      <c r="F130" s="235"/>
      <c r="G130" s="235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165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27">
        <v>54</v>
      </c>
      <c r="B131" s="228" t="s">
        <v>550</v>
      </c>
      <c r="C131" s="238" t="s">
        <v>551</v>
      </c>
      <c r="D131" s="229" t="s">
        <v>269</v>
      </c>
      <c r="E131" s="230">
        <v>190</v>
      </c>
      <c r="F131" s="231"/>
      <c r="G131" s="232">
        <f>ROUND(E131*F131,2)</f>
        <v>0</v>
      </c>
      <c r="H131" s="231"/>
      <c r="I131" s="232">
        <f>ROUND(E131*H131,2)</f>
        <v>0</v>
      </c>
      <c r="J131" s="231"/>
      <c r="K131" s="232">
        <f>ROUND(E131*J131,2)</f>
        <v>0</v>
      </c>
      <c r="L131" s="232">
        <v>21</v>
      </c>
      <c r="M131" s="232">
        <f>G131*(1+L131/100)</f>
        <v>0</v>
      </c>
      <c r="N131" s="232">
        <v>0</v>
      </c>
      <c r="O131" s="232">
        <f>ROUND(E131*N131,2)</f>
        <v>0</v>
      </c>
      <c r="P131" s="232">
        <v>0</v>
      </c>
      <c r="Q131" s="232">
        <f>ROUND(E131*P131,2)</f>
        <v>0</v>
      </c>
      <c r="R131" s="232"/>
      <c r="S131" s="232" t="s">
        <v>161</v>
      </c>
      <c r="T131" s="233" t="s">
        <v>182</v>
      </c>
      <c r="U131" s="219">
        <v>0.03</v>
      </c>
      <c r="V131" s="219">
        <f>ROUND(E131*U131,2)</f>
        <v>5.7</v>
      </c>
      <c r="W131" s="219"/>
      <c r="X131" s="219" t="s">
        <v>183</v>
      </c>
      <c r="Y131" s="210"/>
      <c r="Z131" s="210"/>
      <c r="AA131" s="210"/>
      <c r="AB131" s="210"/>
      <c r="AC131" s="210"/>
      <c r="AD131" s="210"/>
      <c r="AE131" s="210"/>
      <c r="AF131" s="210"/>
      <c r="AG131" s="210" t="s">
        <v>428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39"/>
      <c r="D132" s="235"/>
      <c r="E132" s="235"/>
      <c r="F132" s="235"/>
      <c r="G132" s="235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165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27">
        <v>55</v>
      </c>
      <c r="B133" s="228" t="s">
        <v>552</v>
      </c>
      <c r="C133" s="238" t="s">
        <v>553</v>
      </c>
      <c r="D133" s="229" t="s">
        <v>269</v>
      </c>
      <c r="E133" s="230">
        <v>190</v>
      </c>
      <c r="F133" s="231"/>
      <c r="G133" s="232">
        <f>ROUND(E133*F133,2)</f>
        <v>0</v>
      </c>
      <c r="H133" s="231"/>
      <c r="I133" s="232">
        <f>ROUND(E133*H133,2)</f>
        <v>0</v>
      </c>
      <c r="J133" s="231"/>
      <c r="K133" s="232">
        <f>ROUND(E133*J133,2)</f>
        <v>0</v>
      </c>
      <c r="L133" s="232">
        <v>21</v>
      </c>
      <c r="M133" s="232">
        <f>G133*(1+L133/100)</f>
        <v>0</v>
      </c>
      <c r="N133" s="232">
        <v>0</v>
      </c>
      <c r="O133" s="232">
        <f>ROUND(E133*N133,2)</f>
        <v>0</v>
      </c>
      <c r="P133" s="232">
        <v>0</v>
      </c>
      <c r="Q133" s="232">
        <f>ROUND(E133*P133,2)</f>
        <v>0</v>
      </c>
      <c r="R133" s="232"/>
      <c r="S133" s="232" t="s">
        <v>161</v>
      </c>
      <c r="T133" s="233" t="s">
        <v>182</v>
      </c>
      <c r="U133" s="219">
        <v>0.13</v>
      </c>
      <c r="V133" s="219">
        <f>ROUND(E133*U133,2)</f>
        <v>24.7</v>
      </c>
      <c r="W133" s="219"/>
      <c r="X133" s="219" t="s">
        <v>183</v>
      </c>
      <c r="Y133" s="210"/>
      <c r="Z133" s="210"/>
      <c r="AA133" s="210"/>
      <c r="AB133" s="210"/>
      <c r="AC133" s="210"/>
      <c r="AD133" s="210"/>
      <c r="AE133" s="210"/>
      <c r="AF133" s="210"/>
      <c r="AG133" s="210" t="s">
        <v>428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17"/>
      <c r="B134" s="218"/>
      <c r="C134" s="239"/>
      <c r="D134" s="235"/>
      <c r="E134" s="235"/>
      <c r="F134" s="235"/>
      <c r="G134" s="235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165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27">
        <v>56</v>
      </c>
      <c r="B135" s="228" t="s">
        <v>554</v>
      </c>
      <c r="C135" s="238" t="s">
        <v>555</v>
      </c>
      <c r="D135" s="229" t="s">
        <v>233</v>
      </c>
      <c r="E135" s="230">
        <v>66.5</v>
      </c>
      <c r="F135" s="231"/>
      <c r="G135" s="232">
        <f>ROUND(E135*F135,2)</f>
        <v>0</v>
      </c>
      <c r="H135" s="231"/>
      <c r="I135" s="232">
        <f>ROUND(E135*H135,2)</f>
        <v>0</v>
      </c>
      <c r="J135" s="231"/>
      <c r="K135" s="232">
        <f>ROUND(E135*J135,2)</f>
        <v>0</v>
      </c>
      <c r="L135" s="232">
        <v>21</v>
      </c>
      <c r="M135" s="232">
        <f>G135*(1+L135/100)</f>
        <v>0</v>
      </c>
      <c r="N135" s="232">
        <v>0</v>
      </c>
      <c r="O135" s="232">
        <f>ROUND(E135*N135,2)</f>
        <v>0</v>
      </c>
      <c r="P135" s="232">
        <v>0</v>
      </c>
      <c r="Q135" s="232">
        <f>ROUND(E135*P135,2)</f>
        <v>0</v>
      </c>
      <c r="R135" s="232"/>
      <c r="S135" s="232" t="s">
        <v>161</v>
      </c>
      <c r="T135" s="233" t="s">
        <v>182</v>
      </c>
      <c r="U135" s="219">
        <v>0.129</v>
      </c>
      <c r="V135" s="219">
        <f>ROUND(E135*U135,2)</f>
        <v>8.58</v>
      </c>
      <c r="W135" s="219"/>
      <c r="X135" s="219" t="s">
        <v>183</v>
      </c>
      <c r="Y135" s="210"/>
      <c r="Z135" s="210"/>
      <c r="AA135" s="210"/>
      <c r="AB135" s="210"/>
      <c r="AC135" s="210"/>
      <c r="AD135" s="210"/>
      <c r="AE135" s="210"/>
      <c r="AF135" s="210"/>
      <c r="AG135" s="210" t="s">
        <v>428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7"/>
      <c r="B136" s="218"/>
      <c r="C136" s="239"/>
      <c r="D136" s="235"/>
      <c r="E136" s="235"/>
      <c r="F136" s="235"/>
      <c r="G136" s="235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165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x14ac:dyDescent="0.2">
      <c r="A137" s="3"/>
      <c r="B137" s="4"/>
      <c r="C137" s="240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E137">
        <v>15</v>
      </c>
      <c r="AF137">
        <v>21</v>
      </c>
      <c r="AG137" t="s">
        <v>143</v>
      </c>
    </row>
    <row r="138" spans="1:60" x14ac:dyDescent="0.2">
      <c r="A138" s="213"/>
      <c r="B138" s="214" t="s">
        <v>29</v>
      </c>
      <c r="C138" s="241"/>
      <c r="D138" s="215"/>
      <c r="E138" s="216"/>
      <c r="F138" s="216"/>
      <c r="G138" s="236">
        <f>G8+G15+G126</f>
        <v>0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AE138">
        <f>SUMIF(L7:L136,AE137,G7:G136)</f>
        <v>0</v>
      </c>
      <c r="AF138">
        <f>SUMIF(L7:L136,AF137,G7:G136)</f>
        <v>0</v>
      </c>
      <c r="AG138" t="s">
        <v>175</v>
      </c>
    </row>
    <row r="139" spans="1:60" x14ac:dyDescent="0.2">
      <c r="C139" s="242"/>
      <c r="D139" s="10"/>
      <c r="AG139" t="s">
        <v>176</v>
      </c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hxi2/UdHUrxtcIX19rIO9A5YPHP4xVVCKHN/wjEnYkY8dlxo323+Ozcc6ZYInHxXZwXYZDlAPJEm+/xIT/Ajw==" saltValue="f/GC/D6mJHYzCLY2pKxJkQ==" spinCount="100000" sheet="1"/>
  <mergeCells count="74">
    <mergeCell ref="C134:G134"/>
    <mergeCell ref="C136:G136"/>
    <mergeCell ref="C121:G121"/>
    <mergeCell ref="C123:G123"/>
    <mergeCell ref="C125:G125"/>
    <mergeCell ref="C128:G128"/>
    <mergeCell ref="C130:G130"/>
    <mergeCell ref="C132:G132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5:G75"/>
    <mergeCell ref="C76:G76"/>
    <mergeCell ref="C77:G77"/>
    <mergeCell ref="C79:G79"/>
    <mergeCell ref="C81:G81"/>
    <mergeCell ref="C83:G83"/>
    <mergeCell ref="C67:G67"/>
    <mergeCell ref="C68:G68"/>
    <mergeCell ref="C69:G69"/>
    <mergeCell ref="C71:G71"/>
    <mergeCell ref="C73:G73"/>
    <mergeCell ref="C74:G74"/>
    <mergeCell ref="C61:G61"/>
    <mergeCell ref="C62:G62"/>
    <mergeCell ref="C63:G63"/>
    <mergeCell ref="C64:G64"/>
    <mergeCell ref="C65:G65"/>
    <mergeCell ref="C66:G66"/>
    <mergeCell ref="C51:G51"/>
    <mergeCell ref="C53:G53"/>
    <mergeCell ref="C55:G55"/>
    <mergeCell ref="C57:G57"/>
    <mergeCell ref="C59:G59"/>
    <mergeCell ref="C60:G60"/>
    <mergeCell ref="C39:G39"/>
    <mergeCell ref="C41:G41"/>
    <mergeCell ref="C43:G43"/>
    <mergeCell ref="C45:G45"/>
    <mergeCell ref="C47:G47"/>
    <mergeCell ref="C49:G49"/>
    <mergeCell ref="C27:G27"/>
    <mergeCell ref="C29:G29"/>
    <mergeCell ref="C31:G31"/>
    <mergeCell ref="C33:G33"/>
    <mergeCell ref="C35:G35"/>
    <mergeCell ref="C37:G37"/>
    <mergeCell ref="C14:G14"/>
    <mergeCell ref="C17:G17"/>
    <mergeCell ref="C19:G19"/>
    <mergeCell ref="C21:G21"/>
    <mergeCell ref="C23:G23"/>
    <mergeCell ref="C25:G25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A045-99D3-4DCA-BC22-BE3DAA93C47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68</v>
      </c>
      <c r="C3" s="199" t="s">
        <v>69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70</v>
      </c>
      <c r="C4" s="202" t="s">
        <v>71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81</v>
      </c>
      <c r="C8" s="237" t="s">
        <v>82</v>
      </c>
      <c r="D8" s="223"/>
      <c r="E8" s="224"/>
      <c r="F8" s="225"/>
      <c r="G8" s="225">
        <f>SUMIF(AG9:AG16,"&lt;&gt;NOR",G9:G16)</f>
        <v>0</v>
      </c>
      <c r="H8" s="225"/>
      <c r="I8" s="225">
        <f>SUM(I9:I16)</f>
        <v>0</v>
      </c>
      <c r="J8" s="225"/>
      <c r="K8" s="225">
        <f>SUM(K9:K16)</f>
        <v>0</v>
      </c>
      <c r="L8" s="225"/>
      <c r="M8" s="225">
        <f>SUM(M9:M16)</f>
        <v>0</v>
      </c>
      <c r="N8" s="225"/>
      <c r="O8" s="225">
        <f>SUM(O9:O16)</f>
        <v>0</v>
      </c>
      <c r="P8" s="225"/>
      <c r="Q8" s="225">
        <f>SUM(Q9:Q16)</f>
        <v>0</v>
      </c>
      <c r="R8" s="225"/>
      <c r="S8" s="225"/>
      <c r="T8" s="226"/>
      <c r="U8" s="220"/>
      <c r="V8" s="220">
        <f>SUM(V9:V16)</f>
        <v>11.9</v>
      </c>
      <c r="W8" s="220"/>
      <c r="X8" s="220"/>
      <c r="AG8" t="s">
        <v>157</v>
      </c>
    </row>
    <row r="9" spans="1:60" ht="22.5" outlineLevel="1" x14ac:dyDescent="0.2">
      <c r="A9" s="227">
        <v>1</v>
      </c>
      <c r="B9" s="228" t="s">
        <v>556</v>
      </c>
      <c r="C9" s="238" t="s">
        <v>557</v>
      </c>
      <c r="D9" s="229" t="s">
        <v>395</v>
      </c>
      <c r="E9" s="230">
        <v>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172</v>
      </c>
      <c r="T9" s="233" t="s">
        <v>162</v>
      </c>
      <c r="U9" s="219">
        <v>0</v>
      </c>
      <c r="V9" s="219">
        <f>ROUND(E9*U9,2)</f>
        <v>0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195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6" t="s">
        <v>558</v>
      </c>
      <c r="D10" s="251"/>
      <c r="E10" s="251"/>
      <c r="F10" s="251"/>
      <c r="G10" s="251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223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5"/>
      <c r="D11" s="234"/>
      <c r="E11" s="234"/>
      <c r="F11" s="234"/>
      <c r="G11" s="234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165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>
        <v>2</v>
      </c>
      <c r="B12" s="228" t="s">
        <v>559</v>
      </c>
      <c r="C12" s="238" t="s">
        <v>560</v>
      </c>
      <c r="D12" s="229" t="s">
        <v>233</v>
      </c>
      <c r="E12" s="230">
        <v>3400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161</v>
      </c>
      <c r="T12" s="233" t="s">
        <v>162</v>
      </c>
      <c r="U12" s="219">
        <v>3.5000000000000001E-3</v>
      </c>
      <c r="V12" s="219">
        <f>ROUND(E12*U12,2)</f>
        <v>11.9</v>
      </c>
      <c r="W12" s="219"/>
      <c r="X12" s="219" t="s">
        <v>183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195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6" t="s">
        <v>561</v>
      </c>
      <c r="D13" s="251"/>
      <c r="E13" s="251"/>
      <c r="F13" s="251"/>
      <c r="G13" s="251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223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55"/>
      <c r="D14" s="234"/>
      <c r="E14" s="234"/>
      <c r="F14" s="234"/>
      <c r="G14" s="234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165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27">
        <v>3</v>
      </c>
      <c r="B15" s="228" t="s">
        <v>562</v>
      </c>
      <c r="C15" s="238" t="s">
        <v>563</v>
      </c>
      <c r="D15" s="229" t="s">
        <v>233</v>
      </c>
      <c r="E15" s="230">
        <v>1700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172</v>
      </c>
      <c r="T15" s="233" t="s">
        <v>162</v>
      </c>
      <c r="U15" s="219">
        <v>0</v>
      </c>
      <c r="V15" s="219">
        <f>ROUND(E15*U15,2)</f>
        <v>0</v>
      </c>
      <c r="W15" s="219"/>
      <c r="X15" s="219" t="s">
        <v>252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393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39"/>
      <c r="D16" s="235"/>
      <c r="E16" s="235"/>
      <c r="F16" s="235"/>
      <c r="G16" s="235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165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x14ac:dyDescent="0.2">
      <c r="A17" s="221" t="s">
        <v>156</v>
      </c>
      <c r="B17" s="222" t="s">
        <v>87</v>
      </c>
      <c r="C17" s="237" t="s">
        <v>88</v>
      </c>
      <c r="D17" s="223"/>
      <c r="E17" s="224"/>
      <c r="F17" s="225"/>
      <c r="G17" s="225">
        <f>SUMIF(AG18:AG59,"&lt;&gt;NOR",G18:G59)</f>
        <v>0</v>
      </c>
      <c r="H17" s="225"/>
      <c r="I17" s="225">
        <f>SUM(I18:I59)</f>
        <v>0</v>
      </c>
      <c r="J17" s="225"/>
      <c r="K17" s="225">
        <f>SUM(K18:K59)</f>
        <v>0</v>
      </c>
      <c r="L17" s="225"/>
      <c r="M17" s="225">
        <f>SUM(M18:M59)</f>
        <v>0</v>
      </c>
      <c r="N17" s="225"/>
      <c r="O17" s="225">
        <f>SUM(O18:O59)</f>
        <v>0</v>
      </c>
      <c r="P17" s="225"/>
      <c r="Q17" s="225">
        <f>SUM(Q18:Q59)</f>
        <v>0</v>
      </c>
      <c r="R17" s="225"/>
      <c r="S17" s="225"/>
      <c r="T17" s="226"/>
      <c r="U17" s="220"/>
      <c r="V17" s="220">
        <f>SUM(V18:V59)</f>
        <v>0</v>
      </c>
      <c r="W17" s="220"/>
      <c r="X17" s="220"/>
      <c r="AG17" t="s">
        <v>157</v>
      </c>
    </row>
    <row r="18" spans="1:60" outlineLevel="1" x14ac:dyDescent="0.2">
      <c r="A18" s="227">
        <v>4</v>
      </c>
      <c r="B18" s="228" t="s">
        <v>564</v>
      </c>
      <c r="C18" s="238" t="s">
        <v>565</v>
      </c>
      <c r="D18" s="229" t="s">
        <v>566</v>
      </c>
      <c r="E18" s="230">
        <v>1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172</v>
      </c>
      <c r="T18" s="233" t="s">
        <v>162</v>
      </c>
      <c r="U18" s="219">
        <v>0</v>
      </c>
      <c r="V18" s="219">
        <f>ROUND(E18*U18,2)</f>
        <v>0</v>
      </c>
      <c r="W18" s="219"/>
      <c r="X18" s="219" t="s">
        <v>252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393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39"/>
      <c r="D19" s="235"/>
      <c r="E19" s="235"/>
      <c r="F19" s="235"/>
      <c r="G19" s="235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165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7">
        <v>5</v>
      </c>
      <c r="B20" s="228" t="s">
        <v>567</v>
      </c>
      <c r="C20" s="238" t="s">
        <v>568</v>
      </c>
      <c r="D20" s="229" t="s">
        <v>566</v>
      </c>
      <c r="E20" s="230">
        <v>1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172</v>
      </c>
      <c r="T20" s="233" t="s">
        <v>162</v>
      </c>
      <c r="U20" s="219">
        <v>0</v>
      </c>
      <c r="V20" s="219">
        <f>ROUND(E20*U20,2)</f>
        <v>0</v>
      </c>
      <c r="W20" s="219"/>
      <c r="X20" s="219" t="s">
        <v>183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195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39"/>
      <c r="D21" s="235"/>
      <c r="E21" s="235"/>
      <c r="F21" s="235"/>
      <c r="G21" s="235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165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7">
        <v>6</v>
      </c>
      <c r="B22" s="228" t="s">
        <v>569</v>
      </c>
      <c r="C22" s="238" t="s">
        <v>570</v>
      </c>
      <c r="D22" s="229" t="s">
        <v>571</v>
      </c>
      <c r="E22" s="230">
        <v>4</v>
      </c>
      <c r="F22" s="231"/>
      <c r="G22" s="232">
        <f>ROUND(E22*F22,2)</f>
        <v>0</v>
      </c>
      <c r="H22" s="231"/>
      <c r="I22" s="232">
        <f>ROUND(E22*H22,2)</f>
        <v>0</v>
      </c>
      <c r="J22" s="231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172</v>
      </c>
      <c r="T22" s="233" t="s">
        <v>162</v>
      </c>
      <c r="U22" s="219">
        <v>0</v>
      </c>
      <c r="V22" s="219">
        <f>ROUND(E22*U22,2)</f>
        <v>0</v>
      </c>
      <c r="W22" s="219"/>
      <c r="X22" s="219" t="s">
        <v>252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393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39"/>
      <c r="D23" s="235"/>
      <c r="E23" s="235"/>
      <c r="F23" s="235"/>
      <c r="G23" s="235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165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>
        <v>7</v>
      </c>
      <c r="B24" s="228" t="s">
        <v>572</v>
      </c>
      <c r="C24" s="238" t="s">
        <v>573</v>
      </c>
      <c r="D24" s="229" t="s">
        <v>395</v>
      </c>
      <c r="E24" s="230">
        <v>3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172</v>
      </c>
      <c r="T24" s="233" t="s">
        <v>162</v>
      </c>
      <c r="U24" s="219">
        <v>0</v>
      </c>
      <c r="V24" s="219">
        <f>ROUND(E24*U24,2)</f>
        <v>0</v>
      </c>
      <c r="W24" s="219"/>
      <c r="X24" s="219" t="s">
        <v>252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393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39"/>
      <c r="D25" s="235"/>
      <c r="E25" s="235"/>
      <c r="F25" s="235"/>
      <c r="G25" s="235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165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>
        <v>8</v>
      </c>
      <c r="B26" s="228" t="s">
        <v>574</v>
      </c>
      <c r="C26" s="238" t="s">
        <v>575</v>
      </c>
      <c r="D26" s="229" t="s">
        <v>269</v>
      </c>
      <c r="E26" s="230">
        <v>350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172</v>
      </c>
      <c r="T26" s="233" t="s">
        <v>162</v>
      </c>
      <c r="U26" s="219">
        <v>0</v>
      </c>
      <c r="V26" s="219">
        <f>ROUND(E26*U26,2)</f>
        <v>0</v>
      </c>
      <c r="W26" s="219"/>
      <c r="X26" s="219" t="s">
        <v>252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393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6" t="s">
        <v>576</v>
      </c>
      <c r="D27" s="251"/>
      <c r="E27" s="251"/>
      <c r="F27" s="251"/>
      <c r="G27" s="251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223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5"/>
      <c r="D28" s="234"/>
      <c r="E28" s="234"/>
      <c r="F28" s="234"/>
      <c r="G28" s="234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165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7">
        <v>9</v>
      </c>
      <c r="B29" s="228" t="s">
        <v>574</v>
      </c>
      <c r="C29" s="238" t="s">
        <v>575</v>
      </c>
      <c r="D29" s="229" t="s">
        <v>269</v>
      </c>
      <c r="E29" s="230">
        <v>240</v>
      </c>
      <c r="F29" s="231"/>
      <c r="G29" s="232">
        <f>ROUND(E29*F29,2)</f>
        <v>0</v>
      </c>
      <c r="H29" s="231"/>
      <c r="I29" s="232">
        <f>ROUND(E29*H29,2)</f>
        <v>0</v>
      </c>
      <c r="J29" s="231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172</v>
      </c>
      <c r="T29" s="233" t="s">
        <v>162</v>
      </c>
      <c r="U29" s="219">
        <v>0</v>
      </c>
      <c r="V29" s="219">
        <f>ROUND(E29*U29,2)</f>
        <v>0</v>
      </c>
      <c r="W29" s="219"/>
      <c r="X29" s="219" t="s">
        <v>252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393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6" t="s">
        <v>577</v>
      </c>
      <c r="D30" s="251"/>
      <c r="E30" s="251"/>
      <c r="F30" s="251"/>
      <c r="G30" s="251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223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55"/>
      <c r="D31" s="234"/>
      <c r="E31" s="234"/>
      <c r="F31" s="234"/>
      <c r="G31" s="234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165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>
        <v>10</v>
      </c>
      <c r="B32" s="228" t="s">
        <v>578</v>
      </c>
      <c r="C32" s="238" t="s">
        <v>579</v>
      </c>
      <c r="D32" s="229" t="s">
        <v>395</v>
      </c>
      <c r="E32" s="230">
        <v>175</v>
      </c>
      <c r="F32" s="231"/>
      <c r="G32" s="232">
        <f>ROUND(E32*F32,2)</f>
        <v>0</v>
      </c>
      <c r="H32" s="231"/>
      <c r="I32" s="232">
        <f>ROUND(E32*H32,2)</f>
        <v>0</v>
      </c>
      <c r="J32" s="231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172</v>
      </c>
      <c r="T32" s="233" t="s">
        <v>162</v>
      </c>
      <c r="U32" s="219">
        <v>0</v>
      </c>
      <c r="V32" s="219">
        <f>ROUND(E32*U32,2)</f>
        <v>0</v>
      </c>
      <c r="W32" s="219"/>
      <c r="X32" s="219" t="s">
        <v>252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393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56" t="s">
        <v>576</v>
      </c>
      <c r="D33" s="251"/>
      <c r="E33" s="251"/>
      <c r="F33" s="251"/>
      <c r="G33" s="251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223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5"/>
      <c r="D34" s="234"/>
      <c r="E34" s="234"/>
      <c r="F34" s="234"/>
      <c r="G34" s="234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165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7">
        <v>11</v>
      </c>
      <c r="B35" s="228" t="s">
        <v>578</v>
      </c>
      <c r="C35" s="238" t="s">
        <v>579</v>
      </c>
      <c r="D35" s="229" t="s">
        <v>395</v>
      </c>
      <c r="E35" s="230">
        <v>120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172</v>
      </c>
      <c r="T35" s="233" t="s">
        <v>162</v>
      </c>
      <c r="U35" s="219">
        <v>0</v>
      </c>
      <c r="V35" s="219">
        <f>ROUND(E35*U35,2)</f>
        <v>0</v>
      </c>
      <c r="W35" s="219"/>
      <c r="X35" s="219" t="s">
        <v>252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393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56" t="s">
        <v>577</v>
      </c>
      <c r="D36" s="251"/>
      <c r="E36" s="251"/>
      <c r="F36" s="251"/>
      <c r="G36" s="251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223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5"/>
      <c r="D37" s="234"/>
      <c r="E37" s="234"/>
      <c r="F37" s="234"/>
      <c r="G37" s="234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165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7">
        <v>12</v>
      </c>
      <c r="B38" s="228" t="s">
        <v>580</v>
      </c>
      <c r="C38" s="238" t="s">
        <v>581</v>
      </c>
      <c r="D38" s="229" t="s">
        <v>395</v>
      </c>
      <c r="E38" s="230">
        <v>2</v>
      </c>
      <c r="F38" s="231"/>
      <c r="G38" s="232">
        <f>ROUND(E38*F38,2)</f>
        <v>0</v>
      </c>
      <c r="H38" s="231"/>
      <c r="I38" s="232">
        <f>ROUND(E38*H38,2)</f>
        <v>0</v>
      </c>
      <c r="J38" s="231"/>
      <c r="K38" s="232">
        <f>ROUND(E38*J38,2)</f>
        <v>0</v>
      </c>
      <c r="L38" s="232">
        <v>21</v>
      </c>
      <c r="M38" s="232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2"/>
      <c r="S38" s="232" t="s">
        <v>172</v>
      </c>
      <c r="T38" s="233" t="s">
        <v>162</v>
      </c>
      <c r="U38" s="219">
        <v>0</v>
      </c>
      <c r="V38" s="219">
        <f>ROUND(E38*U38,2)</f>
        <v>0</v>
      </c>
      <c r="W38" s="219"/>
      <c r="X38" s="219" t="s">
        <v>252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393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6" t="s">
        <v>582</v>
      </c>
      <c r="D39" s="251"/>
      <c r="E39" s="251"/>
      <c r="F39" s="251"/>
      <c r="G39" s="251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223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5"/>
      <c r="D40" s="234"/>
      <c r="E40" s="234"/>
      <c r="F40" s="234"/>
      <c r="G40" s="234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13</v>
      </c>
      <c r="B41" s="228" t="s">
        <v>583</v>
      </c>
      <c r="C41" s="238" t="s">
        <v>584</v>
      </c>
      <c r="D41" s="229" t="s">
        <v>395</v>
      </c>
      <c r="E41" s="230">
        <v>8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172</v>
      </c>
      <c r="T41" s="233" t="s">
        <v>162</v>
      </c>
      <c r="U41" s="219">
        <v>0</v>
      </c>
      <c r="V41" s="219">
        <f>ROUND(E41*U41,2)</f>
        <v>0</v>
      </c>
      <c r="W41" s="219"/>
      <c r="X41" s="219" t="s">
        <v>252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393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6" t="s">
        <v>585</v>
      </c>
      <c r="D42" s="251"/>
      <c r="E42" s="251"/>
      <c r="F42" s="251"/>
      <c r="G42" s="251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223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5"/>
      <c r="D43" s="234"/>
      <c r="E43" s="234"/>
      <c r="F43" s="234"/>
      <c r="G43" s="234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165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27">
        <v>14</v>
      </c>
      <c r="B44" s="228" t="s">
        <v>586</v>
      </c>
      <c r="C44" s="238" t="s">
        <v>587</v>
      </c>
      <c r="D44" s="229" t="s">
        <v>395</v>
      </c>
      <c r="E44" s="230">
        <v>3</v>
      </c>
      <c r="F44" s="231"/>
      <c r="G44" s="232">
        <f>ROUND(E44*F44,2)</f>
        <v>0</v>
      </c>
      <c r="H44" s="231"/>
      <c r="I44" s="232">
        <f>ROUND(E44*H44,2)</f>
        <v>0</v>
      </c>
      <c r="J44" s="231"/>
      <c r="K44" s="232">
        <f>ROUND(E44*J44,2)</f>
        <v>0</v>
      </c>
      <c r="L44" s="232">
        <v>21</v>
      </c>
      <c r="M44" s="232">
        <f>G44*(1+L44/100)</f>
        <v>0</v>
      </c>
      <c r="N44" s="232">
        <v>0</v>
      </c>
      <c r="O44" s="232">
        <f>ROUND(E44*N44,2)</f>
        <v>0</v>
      </c>
      <c r="P44" s="232">
        <v>0</v>
      </c>
      <c r="Q44" s="232">
        <f>ROUND(E44*P44,2)</f>
        <v>0</v>
      </c>
      <c r="R44" s="232"/>
      <c r="S44" s="232" t="s">
        <v>172</v>
      </c>
      <c r="T44" s="233" t="s">
        <v>162</v>
      </c>
      <c r="U44" s="219">
        <v>0</v>
      </c>
      <c r="V44" s="219">
        <f>ROUND(E44*U44,2)</f>
        <v>0</v>
      </c>
      <c r="W44" s="219"/>
      <c r="X44" s="219" t="s">
        <v>183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195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39"/>
      <c r="D45" s="235"/>
      <c r="E45" s="235"/>
      <c r="F45" s="235"/>
      <c r="G45" s="235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165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27">
        <v>15</v>
      </c>
      <c r="B46" s="228" t="s">
        <v>588</v>
      </c>
      <c r="C46" s="238" t="s">
        <v>589</v>
      </c>
      <c r="D46" s="229" t="s">
        <v>269</v>
      </c>
      <c r="E46" s="230">
        <v>76</v>
      </c>
      <c r="F46" s="231"/>
      <c r="G46" s="232">
        <f>ROUND(E46*F46,2)</f>
        <v>0</v>
      </c>
      <c r="H46" s="231"/>
      <c r="I46" s="232">
        <f>ROUND(E46*H46,2)</f>
        <v>0</v>
      </c>
      <c r="J46" s="231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/>
      <c r="S46" s="232" t="s">
        <v>172</v>
      </c>
      <c r="T46" s="233" t="s">
        <v>162</v>
      </c>
      <c r="U46" s="219">
        <v>0</v>
      </c>
      <c r="V46" s="219">
        <f>ROUND(E46*U46,2)</f>
        <v>0</v>
      </c>
      <c r="W46" s="219"/>
      <c r="X46" s="219" t="s">
        <v>590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591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39"/>
      <c r="D47" s="235"/>
      <c r="E47" s="235"/>
      <c r="F47" s="235"/>
      <c r="G47" s="235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165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7">
        <v>16</v>
      </c>
      <c r="B48" s="228" t="s">
        <v>592</v>
      </c>
      <c r="C48" s="238" t="s">
        <v>593</v>
      </c>
      <c r="D48" s="229" t="s">
        <v>395</v>
      </c>
      <c r="E48" s="230">
        <v>1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2"/>
      <c r="S48" s="232" t="s">
        <v>172</v>
      </c>
      <c r="T48" s="233" t="s">
        <v>162</v>
      </c>
      <c r="U48" s="219">
        <v>0</v>
      </c>
      <c r="V48" s="219">
        <f>ROUND(E48*U48,2)</f>
        <v>0</v>
      </c>
      <c r="W48" s="219"/>
      <c r="X48" s="219" t="s">
        <v>252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393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39"/>
      <c r="D49" s="235"/>
      <c r="E49" s="235"/>
      <c r="F49" s="235"/>
      <c r="G49" s="235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165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>
        <v>17</v>
      </c>
      <c r="B50" s="228" t="s">
        <v>594</v>
      </c>
      <c r="C50" s="238" t="s">
        <v>595</v>
      </c>
      <c r="D50" s="229" t="s">
        <v>269</v>
      </c>
      <c r="E50" s="230">
        <v>42</v>
      </c>
      <c r="F50" s="231"/>
      <c r="G50" s="232">
        <f>ROUND(E50*F50,2)</f>
        <v>0</v>
      </c>
      <c r="H50" s="231"/>
      <c r="I50" s="232">
        <f>ROUND(E50*H50,2)</f>
        <v>0</v>
      </c>
      <c r="J50" s="231"/>
      <c r="K50" s="232">
        <f>ROUND(E50*J50,2)</f>
        <v>0</v>
      </c>
      <c r="L50" s="232">
        <v>21</v>
      </c>
      <c r="M50" s="232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2"/>
      <c r="S50" s="232" t="s">
        <v>172</v>
      </c>
      <c r="T50" s="233" t="s">
        <v>162</v>
      </c>
      <c r="U50" s="219">
        <v>0</v>
      </c>
      <c r="V50" s="219">
        <f>ROUND(E50*U50,2)</f>
        <v>0</v>
      </c>
      <c r="W50" s="219"/>
      <c r="X50" s="219" t="s">
        <v>252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393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39"/>
      <c r="D51" s="235"/>
      <c r="E51" s="235"/>
      <c r="F51" s="235"/>
      <c r="G51" s="235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165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7">
        <v>18</v>
      </c>
      <c r="B52" s="228" t="s">
        <v>596</v>
      </c>
      <c r="C52" s="238" t="s">
        <v>597</v>
      </c>
      <c r="D52" s="229" t="s">
        <v>269</v>
      </c>
      <c r="E52" s="230">
        <v>37</v>
      </c>
      <c r="F52" s="231"/>
      <c r="G52" s="232">
        <f>ROUND(E52*F52,2)</f>
        <v>0</v>
      </c>
      <c r="H52" s="231"/>
      <c r="I52" s="232">
        <f>ROUND(E52*H52,2)</f>
        <v>0</v>
      </c>
      <c r="J52" s="231"/>
      <c r="K52" s="232">
        <f>ROUND(E52*J52,2)</f>
        <v>0</v>
      </c>
      <c r="L52" s="232">
        <v>21</v>
      </c>
      <c r="M52" s="232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2"/>
      <c r="S52" s="232" t="s">
        <v>172</v>
      </c>
      <c r="T52" s="233" t="s">
        <v>162</v>
      </c>
      <c r="U52" s="219">
        <v>0</v>
      </c>
      <c r="V52" s="219">
        <f>ROUND(E52*U52,2)</f>
        <v>0</v>
      </c>
      <c r="W52" s="219"/>
      <c r="X52" s="219" t="s">
        <v>252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393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39"/>
      <c r="D53" s="235"/>
      <c r="E53" s="235"/>
      <c r="F53" s="235"/>
      <c r="G53" s="235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165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>
        <v>19</v>
      </c>
      <c r="B54" s="228" t="s">
        <v>598</v>
      </c>
      <c r="C54" s="238" t="s">
        <v>599</v>
      </c>
      <c r="D54" s="229" t="s">
        <v>395</v>
      </c>
      <c r="E54" s="230">
        <v>3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172</v>
      </c>
      <c r="T54" s="233" t="s">
        <v>162</v>
      </c>
      <c r="U54" s="219">
        <v>0</v>
      </c>
      <c r="V54" s="219">
        <f>ROUND(E54*U54,2)</f>
        <v>0</v>
      </c>
      <c r="W54" s="219"/>
      <c r="X54" s="219" t="s">
        <v>252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393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39"/>
      <c r="D55" s="235"/>
      <c r="E55" s="235"/>
      <c r="F55" s="235"/>
      <c r="G55" s="235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165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>
        <v>20</v>
      </c>
      <c r="B56" s="228" t="s">
        <v>600</v>
      </c>
      <c r="C56" s="238" t="s">
        <v>601</v>
      </c>
      <c r="D56" s="229" t="s">
        <v>395</v>
      </c>
      <c r="E56" s="230">
        <v>2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172</v>
      </c>
      <c r="T56" s="233" t="s">
        <v>162</v>
      </c>
      <c r="U56" s="219">
        <v>0</v>
      </c>
      <c r="V56" s="219">
        <f>ROUND(E56*U56,2)</f>
        <v>0</v>
      </c>
      <c r="W56" s="219"/>
      <c r="X56" s="219" t="s">
        <v>252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393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39"/>
      <c r="D57" s="235"/>
      <c r="E57" s="235"/>
      <c r="F57" s="235"/>
      <c r="G57" s="235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165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7">
        <v>21</v>
      </c>
      <c r="B58" s="228" t="s">
        <v>602</v>
      </c>
      <c r="C58" s="238" t="s">
        <v>603</v>
      </c>
      <c r="D58" s="229" t="s">
        <v>395</v>
      </c>
      <c r="E58" s="230">
        <v>7</v>
      </c>
      <c r="F58" s="231"/>
      <c r="G58" s="232">
        <f>ROUND(E58*F58,2)</f>
        <v>0</v>
      </c>
      <c r="H58" s="231"/>
      <c r="I58" s="232">
        <f>ROUND(E58*H58,2)</f>
        <v>0</v>
      </c>
      <c r="J58" s="231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172</v>
      </c>
      <c r="T58" s="233" t="s">
        <v>162</v>
      </c>
      <c r="U58" s="219">
        <v>0</v>
      </c>
      <c r="V58" s="219">
        <f>ROUND(E58*U58,2)</f>
        <v>0</v>
      </c>
      <c r="W58" s="219"/>
      <c r="X58" s="219" t="s">
        <v>252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393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39"/>
      <c r="D59" s="235"/>
      <c r="E59" s="235"/>
      <c r="F59" s="235"/>
      <c r="G59" s="235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165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x14ac:dyDescent="0.2">
      <c r="A60" s="221" t="s">
        <v>156</v>
      </c>
      <c r="B60" s="222" t="s">
        <v>81</v>
      </c>
      <c r="C60" s="237" t="s">
        <v>82</v>
      </c>
      <c r="D60" s="223"/>
      <c r="E60" s="224"/>
      <c r="F60" s="225"/>
      <c r="G60" s="225">
        <f>SUMIF(AG61:AG63,"&lt;&gt;NOR",G61:G63)</f>
        <v>0</v>
      </c>
      <c r="H60" s="225"/>
      <c r="I60" s="225">
        <f>SUM(I61:I63)</f>
        <v>0</v>
      </c>
      <c r="J60" s="225"/>
      <c r="K60" s="225">
        <f>SUM(K61:K63)</f>
        <v>0</v>
      </c>
      <c r="L60" s="225"/>
      <c r="M60" s="225">
        <f>SUM(M61:M63)</f>
        <v>0</v>
      </c>
      <c r="N60" s="225"/>
      <c r="O60" s="225">
        <f>SUM(O61:O63)</f>
        <v>0</v>
      </c>
      <c r="P60" s="225"/>
      <c r="Q60" s="225">
        <f>SUM(Q61:Q63)</f>
        <v>0</v>
      </c>
      <c r="R60" s="225"/>
      <c r="S60" s="225"/>
      <c r="T60" s="226"/>
      <c r="U60" s="220"/>
      <c r="V60" s="220">
        <f>SUM(V61:V63)</f>
        <v>0</v>
      </c>
      <c r="W60" s="220"/>
      <c r="X60" s="220"/>
      <c r="AG60" t="s">
        <v>157</v>
      </c>
    </row>
    <row r="61" spans="1:60" outlineLevel="1" x14ac:dyDescent="0.2">
      <c r="A61" s="227">
        <v>22</v>
      </c>
      <c r="B61" s="228" t="s">
        <v>604</v>
      </c>
      <c r="C61" s="238" t="s">
        <v>605</v>
      </c>
      <c r="D61" s="229" t="s">
        <v>606</v>
      </c>
      <c r="E61" s="230">
        <v>0.85</v>
      </c>
      <c r="F61" s="231"/>
      <c r="G61" s="232">
        <f>ROUND(E61*F61,2)</f>
        <v>0</v>
      </c>
      <c r="H61" s="231"/>
      <c r="I61" s="232">
        <f>ROUND(E61*H61,2)</f>
        <v>0</v>
      </c>
      <c r="J61" s="231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/>
      <c r="S61" s="232" t="s">
        <v>172</v>
      </c>
      <c r="T61" s="233" t="s">
        <v>162</v>
      </c>
      <c r="U61" s="219">
        <v>0</v>
      </c>
      <c r="V61" s="219">
        <f>ROUND(E61*U61,2)</f>
        <v>0</v>
      </c>
      <c r="W61" s="219"/>
      <c r="X61" s="219" t="s">
        <v>252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393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6" t="s">
        <v>607</v>
      </c>
      <c r="D62" s="251"/>
      <c r="E62" s="251"/>
      <c r="F62" s="251"/>
      <c r="G62" s="251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223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5"/>
      <c r="D63" s="234"/>
      <c r="E63" s="234"/>
      <c r="F63" s="234"/>
      <c r="G63" s="234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165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x14ac:dyDescent="0.2">
      <c r="A64" s="221" t="s">
        <v>156</v>
      </c>
      <c r="B64" s="222" t="s">
        <v>85</v>
      </c>
      <c r="C64" s="237" t="s">
        <v>86</v>
      </c>
      <c r="D64" s="223"/>
      <c r="E64" s="224"/>
      <c r="F64" s="225"/>
      <c r="G64" s="225">
        <f>SUMIF(AG65:AG181,"&lt;&gt;NOR",G65:G181)</f>
        <v>0</v>
      </c>
      <c r="H64" s="225"/>
      <c r="I64" s="225">
        <f>SUM(I65:I181)</f>
        <v>0</v>
      </c>
      <c r="J64" s="225"/>
      <c r="K64" s="225">
        <f>SUM(K65:K181)</f>
        <v>0</v>
      </c>
      <c r="L64" s="225"/>
      <c r="M64" s="225">
        <f>SUM(M65:M181)</f>
        <v>0</v>
      </c>
      <c r="N64" s="225"/>
      <c r="O64" s="225">
        <f>SUM(O65:O181)</f>
        <v>28.77</v>
      </c>
      <c r="P64" s="225"/>
      <c r="Q64" s="225">
        <f>SUM(Q65:Q181)</f>
        <v>0</v>
      </c>
      <c r="R64" s="225"/>
      <c r="S64" s="225"/>
      <c r="T64" s="226"/>
      <c r="U64" s="220"/>
      <c r="V64" s="220">
        <f>SUM(V65:V181)</f>
        <v>396.35999999999996</v>
      </c>
      <c r="W64" s="220"/>
      <c r="X64" s="220"/>
      <c r="AG64" t="s">
        <v>157</v>
      </c>
    </row>
    <row r="65" spans="1:60" outlineLevel="1" x14ac:dyDescent="0.2">
      <c r="A65" s="227">
        <v>23</v>
      </c>
      <c r="B65" s="228" t="s">
        <v>608</v>
      </c>
      <c r="C65" s="238" t="s">
        <v>609</v>
      </c>
      <c r="D65" s="229" t="s">
        <v>233</v>
      </c>
      <c r="E65" s="230">
        <v>543.9</v>
      </c>
      <c r="F65" s="231"/>
      <c r="G65" s="232">
        <f>ROUND(E65*F65,2)</f>
        <v>0</v>
      </c>
      <c r="H65" s="231"/>
      <c r="I65" s="232">
        <f>ROUND(E65*H65,2)</f>
        <v>0</v>
      </c>
      <c r="J65" s="231"/>
      <c r="K65" s="232">
        <f>ROUND(E65*J65,2)</f>
        <v>0</v>
      </c>
      <c r="L65" s="232">
        <v>21</v>
      </c>
      <c r="M65" s="232">
        <f>G65*(1+L65/100)</f>
        <v>0</v>
      </c>
      <c r="N65" s="232">
        <v>0</v>
      </c>
      <c r="O65" s="232">
        <f>ROUND(E65*N65,2)</f>
        <v>0</v>
      </c>
      <c r="P65" s="232">
        <v>0</v>
      </c>
      <c r="Q65" s="232">
        <f>ROUND(E65*P65,2)</f>
        <v>0</v>
      </c>
      <c r="R65" s="232"/>
      <c r="S65" s="232" t="s">
        <v>161</v>
      </c>
      <c r="T65" s="233" t="s">
        <v>162</v>
      </c>
      <c r="U65" s="219">
        <v>1E-3</v>
      </c>
      <c r="V65" s="219">
        <f>ROUND(E65*U65,2)</f>
        <v>0.54</v>
      </c>
      <c r="W65" s="219"/>
      <c r="X65" s="219" t="s">
        <v>183</v>
      </c>
      <c r="Y65" s="210"/>
      <c r="Z65" s="210"/>
      <c r="AA65" s="210"/>
      <c r="AB65" s="210"/>
      <c r="AC65" s="210"/>
      <c r="AD65" s="210"/>
      <c r="AE65" s="210"/>
      <c r="AF65" s="210"/>
      <c r="AG65" s="210" t="s">
        <v>195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56" t="s">
        <v>610</v>
      </c>
      <c r="D66" s="251"/>
      <c r="E66" s="251"/>
      <c r="F66" s="251"/>
      <c r="G66" s="251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223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4" t="s">
        <v>611</v>
      </c>
      <c r="D67" s="243"/>
      <c r="E67" s="244">
        <v>543.9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188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55"/>
      <c r="D68" s="234"/>
      <c r="E68" s="234"/>
      <c r="F68" s="234"/>
      <c r="G68" s="234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165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27">
        <v>24</v>
      </c>
      <c r="B69" s="228" t="s">
        <v>612</v>
      </c>
      <c r="C69" s="238" t="s">
        <v>613</v>
      </c>
      <c r="D69" s="229" t="s">
        <v>233</v>
      </c>
      <c r="E69" s="230">
        <v>233.1</v>
      </c>
      <c r="F69" s="231"/>
      <c r="G69" s="232">
        <f>ROUND(E69*F69,2)</f>
        <v>0</v>
      </c>
      <c r="H69" s="231"/>
      <c r="I69" s="232">
        <f>ROUND(E69*H69,2)</f>
        <v>0</v>
      </c>
      <c r="J69" s="231"/>
      <c r="K69" s="232">
        <f>ROUND(E69*J69,2)</f>
        <v>0</v>
      </c>
      <c r="L69" s="232">
        <v>21</v>
      </c>
      <c r="M69" s="232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2"/>
      <c r="S69" s="232" t="s">
        <v>161</v>
      </c>
      <c r="T69" s="233" t="s">
        <v>162</v>
      </c>
      <c r="U69" s="219">
        <v>0.15</v>
      </c>
      <c r="V69" s="219">
        <f>ROUND(E69*U69,2)</f>
        <v>34.97</v>
      </c>
      <c r="W69" s="219"/>
      <c r="X69" s="219" t="s">
        <v>183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195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6" t="s">
        <v>614</v>
      </c>
      <c r="D70" s="251"/>
      <c r="E70" s="251"/>
      <c r="F70" s="251"/>
      <c r="G70" s="251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223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54" t="s">
        <v>615</v>
      </c>
      <c r="D71" s="243"/>
      <c r="E71" s="244">
        <v>233.1</v>
      </c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188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5"/>
      <c r="D72" s="234"/>
      <c r="E72" s="234"/>
      <c r="F72" s="234"/>
      <c r="G72" s="234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165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27">
        <v>25</v>
      </c>
      <c r="B73" s="228" t="s">
        <v>616</v>
      </c>
      <c r="C73" s="238" t="s">
        <v>617</v>
      </c>
      <c r="D73" s="229" t="s">
        <v>233</v>
      </c>
      <c r="E73" s="230">
        <v>777</v>
      </c>
      <c r="F73" s="231"/>
      <c r="G73" s="232">
        <f>ROUND(E73*F73,2)</f>
        <v>0</v>
      </c>
      <c r="H73" s="231"/>
      <c r="I73" s="232">
        <f>ROUND(E73*H73,2)</f>
        <v>0</v>
      </c>
      <c r="J73" s="231"/>
      <c r="K73" s="232">
        <f>ROUND(E73*J73,2)</f>
        <v>0</v>
      </c>
      <c r="L73" s="232">
        <v>21</v>
      </c>
      <c r="M73" s="232">
        <f>G73*(1+L73/100)</f>
        <v>0</v>
      </c>
      <c r="N73" s="232">
        <v>0</v>
      </c>
      <c r="O73" s="232">
        <f>ROUND(E73*N73,2)</f>
        <v>0</v>
      </c>
      <c r="P73" s="232">
        <v>0</v>
      </c>
      <c r="Q73" s="232">
        <f>ROUND(E73*P73,2)</f>
        <v>0</v>
      </c>
      <c r="R73" s="232"/>
      <c r="S73" s="232" t="s">
        <v>161</v>
      </c>
      <c r="T73" s="233" t="s">
        <v>162</v>
      </c>
      <c r="U73" s="219">
        <v>1E-3</v>
      </c>
      <c r="V73" s="219">
        <f>ROUND(E73*U73,2)</f>
        <v>0.78</v>
      </c>
      <c r="W73" s="219"/>
      <c r="X73" s="219" t="s">
        <v>183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195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56" t="s">
        <v>561</v>
      </c>
      <c r="D74" s="251"/>
      <c r="E74" s="251"/>
      <c r="F74" s="251"/>
      <c r="G74" s="251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223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54" t="s">
        <v>618</v>
      </c>
      <c r="D75" s="243"/>
      <c r="E75" s="244">
        <v>777</v>
      </c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188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55"/>
      <c r="D76" s="234"/>
      <c r="E76" s="234"/>
      <c r="F76" s="234"/>
      <c r="G76" s="234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165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27">
        <v>26</v>
      </c>
      <c r="B77" s="228" t="s">
        <v>619</v>
      </c>
      <c r="C77" s="238" t="s">
        <v>620</v>
      </c>
      <c r="D77" s="229" t="s">
        <v>233</v>
      </c>
      <c r="E77" s="230">
        <v>777</v>
      </c>
      <c r="F77" s="231"/>
      <c r="G77" s="232">
        <f>ROUND(E77*F77,2)</f>
        <v>0</v>
      </c>
      <c r="H77" s="231"/>
      <c r="I77" s="232">
        <f>ROUND(E77*H77,2)</f>
        <v>0</v>
      </c>
      <c r="J77" s="231"/>
      <c r="K77" s="232">
        <f>ROUND(E77*J77,2)</f>
        <v>0</v>
      </c>
      <c r="L77" s="232">
        <v>21</v>
      </c>
      <c r="M77" s="232">
        <f>G77*(1+L77/100)</f>
        <v>0</v>
      </c>
      <c r="N77" s="232">
        <v>0</v>
      </c>
      <c r="O77" s="232">
        <f>ROUND(E77*N77,2)</f>
        <v>0</v>
      </c>
      <c r="P77" s="232">
        <v>0</v>
      </c>
      <c r="Q77" s="232">
        <f>ROUND(E77*P77,2)</f>
        <v>0</v>
      </c>
      <c r="R77" s="232"/>
      <c r="S77" s="232" t="s">
        <v>161</v>
      </c>
      <c r="T77" s="233" t="s">
        <v>162</v>
      </c>
      <c r="U77" s="219">
        <v>0.02</v>
      </c>
      <c r="V77" s="219">
        <f>ROUND(E77*U77,2)</f>
        <v>15.54</v>
      </c>
      <c r="W77" s="219"/>
      <c r="X77" s="219" t="s">
        <v>183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195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6" t="s">
        <v>621</v>
      </c>
      <c r="D78" s="251"/>
      <c r="E78" s="251"/>
      <c r="F78" s="251"/>
      <c r="G78" s="251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223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54" t="s">
        <v>622</v>
      </c>
      <c r="D79" s="243"/>
      <c r="E79" s="244">
        <v>777</v>
      </c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188</v>
      </c>
      <c r="AH79" s="210">
        <v>5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5"/>
      <c r="D80" s="234"/>
      <c r="E80" s="234"/>
      <c r="F80" s="234"/>
      <c r="G80" s="234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165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>
        <v>27</v>
      </c>
      <c r="B81" s="228" t="s">
        <v>623</v>
      </c>
      <c r="C81" s="238" t="s">
        <v>624</v>
      </c>
      <c r="D81" s="229" t="s">
        <v>233</v>
      </c>
      <c r="E81" s="230">
        <v>777</v>
      </c>
      <c r="F81" s="231"/>
      <c r="G81" s="232">
        <f>ROUND(E81*F81,2)</f>
        <v>0</v>
      </c>
      <c r="H81" s="231"/>
      <c r="I81" s="232">
        <f>ROUND(E81*H81,2)</f>
        <v>0</v>
      </c>
      <c r="J81" s="231"/>
      <c r="K81" s="232">
        <f>ROUND(E81*J81,2)</f>
        <v>0</v>
      </c>
      <c r="L81" s="232">
        <v>21</v>
      </c>
      <c r="M81" s="232">
        <f>G81*(1+L81/100)</f>
        <v>0</v>
      </c>
      <c r="N81" s="232">
        <v>0</v>
      </c>
      <c r="O81" s="232">
        <f>ROUND(E81*N81,2)</f>
        <v>0</v>
      </c>
      <c r="P81" s="232">
        <v>0</v>
      </c>
      <c r="Q81" s="232">
        <f>ROUND(E81*P81,2)</f>
        <v>0</v>
      </c>
      <c r="R81" s="232"/>
      <c r="S81" s="232" t="s">
        <v>161</v>
      </c>
      <c r="T81" s="233" t="s">
        <v>162</v>
      </c>
      <c r="U81" s="219">
        <v>0.05</v>
      </c>
      <c r="V81" s="219">
        <f>ROUND(E81*U81,2)</f>
        <v>38.85</v>
      </c>
      <c r="W81" s="219"/>
      <c r="X81" s="219" t="s">
        <v>183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195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4" t="s">
        <v>622</v>
      </c>
      <c r="D82" s="243"/>
      <c r="E82" s="244">
        <v>777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188</v>
      </c>
      <c r="AH82" s="210">
        <v>5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55"/>
      <c r="D83" s="234"/>
      <c r="E83" s="234"/>
      <c r="F83" s="234"/>
      <c r="G83" s="234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165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27">
        <v>28</v>
      </c>
      <c r="B84" s="228" t="s">
        <v>625</v>
      </c>
      <c r="C84" s="238" t="s">
        <v>626</v>
      </c>
      <c r="D84" s="229" t="s">
        <v>395</v>
      </c>
      <c r="E84" s="230">
        <v>4198</v>
      </c>
      <c r="F84" s="231"/>
      <c r="G84" s="232">
        <f>ROUND(E84*F84,2)</f>
        <v>0</v>
      </c>
      <c r="H84" s="231"/>
      <c r="I84" s="232">
        <f>ROUND(E84*H84,2)</f>
        <v>0</v>
      </c>
      <c r="J84" s="231"/>
      <c r="K84" s="232">
        <f>ROUND(E84*J84,2)</f>
        <v>0</v>
      </c>
      <c r="L84" s="232">
        <v>21</v>
      </c>
      <c r="M84" s="232">
        <f>G84*(1+L84/100)</f>
        <v>0</v>
      </c>
      <c r="N84" s="232">
        <v>0</v>
      </c>
      <c r="O84" s="232">
        <f>ROUND(E84*N84,2)</f>
        <v>0</v>
      </c>
      <c r="P84" s="232">
        <v>0</v>
      </c>
      <c r="Q84" s="232">
        <f>ROUND(E84*P84,2)</f>
        <v>0</v>
      </c>
      <c r="R84" s="232"/>
      <c r="S84" s="232" t="s">
        <v>172</v>
      </c>
      <c r="T84" s="233" t="s">
        <v>162</v>
      </c>
      <c r="U84" s="219">
        <v>0</v>
      </c>
      <c r="V84" s="219">
        <f>ROUND(E84*U84,2)</f>
        <v>0</v>
      </c>
      <c r="W84" s="219"/>
      <c r="X84" s="219" t="s">
        <v>183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195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6" t="s">
        <v>627</v>
      </c>
      <c r="D85" s="251"/>
      <c r="E85" s="251"/>
      <c r="F85" s="251"/>
      <c r="G85" s="251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223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5"/>
      <c r="D86" s="234"/>
      <c r="E86" s="234"/>
      <c r="F86" s="234"/>
      <c r="G86" s="234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165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27">
        <v>29</v>
      </c>
      <c r="B87" s="228" t="s">
        <v>628</v>
      </c>
      <c r="C87" s="238" t="s">
        <v>629</v>
      </c>
      <c r="D87" s="229" t="s">
        <v>395</v>
      </c>
      <c r="E87" s="230">
        <v>322</v>
      </c>
      <c r="F87" s="231"/>
      <c r="G87" s="232">
        <f>ROUND(E87*F87,2)</f>
        <v>0</v>
      </c>
      <c r="H87" s="231"/>
      <c r="I87" s="232">
        <f>ROUND(E87*H87,2)</f>
        <v>0</v>
      </c>
      <c r="J87" s="231"/>
      <c r="K87" s="232">
        <f>ROUND(E87*J87,2)</f>
        <v>0</v>
      </c>
      <c r="L87" s="232">
        <v>21</v>
      </c>
      <c r="M87" s="232">
        <f>G87*(1+L87/100)</f>
        <v>0</v>
      </c>
      <c r="N87" s="232">
        <v>0</v>
      </c>
      <c r="O87" s="232">
        <f>ROUND(E87*N87,2)</f>
        <v>0</v>
      </c>
      <c r="P87" s="232">
        <v>0</v>
      </c>
      <c r="Q87" s="232">
        <f>ROUND(E87*P87,2)</f>
        <v>0</v>
      </c>
      <c r="R87" s="232"/>
      <c r="S87" s="232" t="s">
        <v>172</v>
      </c>
      <c r="T87" s="233" t="s">
        <v>162</v>
      </c>
      <c r="U87" s="219">
        <v>0</v>
      </c>
      <c r="V87" s="219">
        <f>ROUND(E87*U87,2)</f>
        <v>0</v>
      </c>
      <c r="W87" s="219"/>
      <c r="X87" s="219" t="s">
        <v>183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195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56" t="s">
        <v>630</v>
      </c>
      <c r="D88" s="251"/>
      <c r="E88" s="251"/>
      <c r="F88" s="251"/>
      <c r="G88" s="25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223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5"/>
      <c r="D89" s="234"/>
      <c r="E89" s="234"/>
      <c r="F89" s="234"/>
      <c r="G89" s="234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165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7">
        <v>30</v>
      </c>
      <c r="B90" s="228" t="s">
        <v>631</v>
      </c>
      <c r="C90" s="238" t="s">
        <v>632</v>
      </c>
      <c r="D90" s="229" t="s">
        <v>395</v>
      </c>
      <c r="E90" s="230">
        <v>228</v>
      </c>
      <c r="F90" s="231"/>
      <c r="G90" s="232">
        <f>ROUND(E90*F90,2)</f>
        <v>0</v>
      </c>
      <c r="H90" s="231"/>
      <c r="I90" s="232">
        <f>ROUND(E90*H90,2)</f>
        <v>0</v>
      </c>
      <c r="J90" s="231"/>
      <c r="K90" s="232">
        <f>ROUND(E90*J90,2)</f>
        <v>0</v>
      </c>
      <c r="L90" s="232">
        <v>21</v>
      </c>
      <c r="M90" s="232">
        <f>G90*(1+L90/100)</f>
        <v>0</v>
      </c>
      <c r="N90" s="232">
        <v>0</v>
      </c>
      <c r="O90" s="232">
        <f>ROUND(E90*N90,2)</f>
        <v>0</v>
      </c>
      <c r="P90" s="232">
        <v>0</v>
      </c>
      <c r="Q90" s="232">
        <f>ROUND(E90*P90,2)</f>
        <v>0</v>
      </c>
      <c r="R90" s="232"/>
      <c r="S90" s="232" t="s">
        <v>172</v>
      </c>
      <c r="T90" s="233" t="s">
        <v>162</v>
      </c>
      <c r="U90" s="219">
        <v>0</v>
      </c>
      <c r="V90" s="219">
        <f>ROUND(E90*U90,2)</f>
        <v>0</v>
      </c>
      <c r="W90" s="219"/>
      <c r="X90" s="219" t="s">
        <v>183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195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56" t="s">
        <v>633</v>
      </c>
      <c r="D91" s="251"/>
      <c r="E91" s="251"/>
      <c r="F91" s="251"/>
      <c r="G91" s="251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223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55"/>
      <c r="D92" s="234"/>
      <c r="E92" s="234"/>
      <c r="F92" s="234"/>
      <c r="G92" s="234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165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27">
        <v>31</v>
      </c>
      <c r="B93" s="228" t="s">
        <v>634</v>
      </c>
      <c r="C93" s="238" t="s">
        <v>635</v>
      </c>
      <c r="D93" s="229" t="s">
        <v>395</v>
      </c>
      <c r="E93" s="230">
        <v>23</v>
      </c>
      <c r="F93" s="231"/>
      <c r="G93" s="232">
        <f>ROUND(E93*F93,2)</f>
        <v>0</v>
      </c>
      <c r="H93" s="231"/>
      <c r="I93" s="232">
        <f>ROUND(E93*H93,2)</f>
        <v>0</v>
      </c>
      <c r="J93" s="231"/>
      <c r="K93" s="232">
        <f>ROUND(E93*J93,2)</f>
        <v>0</v>
      </c>
      <c r="L93" s="232">
        <v>21</v>
      </c>
      <c r="M93" s="232">
        <f>G93*(1+L93/100)</f>
        <v>0</v>
      </c>
      <c r="N93" s="232">
        <v>0</v>
      </c>
      <c r="O93" s="232">
        <f>ROUND(E93*N93,2)</f>
        <v>0</v>
      </c>
      <c r="P93" s="232">
        <v>0</v>
      </c>
      <c r="Q93" s="232">
        <f>ROUND(E93*P93,2)</f>
        <v>0</v>
      </c>
      <c r="R93" s="232"/>
      <c r="S93" s="232" t="s">
        <v>161</v>
      </c>
      <c r="T93" s="233" t="s">
        <v>162</v>
      </c>
      <c r="U93" s="219">
        <v>0.24</v>
      </c>
      <c r="V93" s="219">
        <f>ROUND(E93*U93,2)</f>
        <v>5.52</v>
      </c>
      <c r="W93" s="219"/>
      <c r="X93" s="219" t="s">
        <v>183</v>
      </c>
      <c r="Y93" s="210"/>
      <c r="Z93" s="210"/>
      <c r="AA93" s="210"/>
      <c r="AB93" s="210"/>
      <c r="AC93" s="210"/>
      <c r="AD93" s="210"/>
      <c r="AE93" s="210"/>
      <c r="AF93" s="210"/>
      <c r="AG93" s="210" t="s">
        <v>195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39"/>
      <c r="D94" s="235"/>
      <c r="E94" s="235"/>
      <c r="F94" s="235"/>
      <c r="G94" s="235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165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27">
        <v>32</v>
      </c>
      <c r="B95" s="228" t="s">
        <v>636</v>
      </c>
      <c r="C95" s="238" t="s">
        <v>637</v>
      </c>
      <c r="D95" s="229" t="s">
        <v>395</v>
      </c>
      <c r="E95" s="230">
        <v>16</v>
      </c>
      <c r="F95" s="231"/>
      <c r="G95" s="232">
        <f>ROUND(E95*F95,2)</f>
        <v>0</v>
      </c>
      <c r="H95" s="231"/>
      <c r="I95" s="232">
        <f>ROUND(E95*H95,2)</f>
        <v>0</v>
      </c>
      <c r="J95" s="231"/>
      <c r="K95" s="232">
        <f>ROUND(E95*J95,2)</f>
        <v>0</v>
      </c>
      <c r="L95" s="232">
        <v>21</v>
      </c>
      <c r="M95" s="232">
        <f>G95*(1+L95/100)</f>
        <v>0</v>
      </c>
      <c r="N95" s="232">
        <v>0</v>
      </c>
      <c r="O95" s="232">
        <f>ROUND(E95*N95,2)</f>
        <v>0</v>
      </c>
      <c r="P95" s="232">
        <v>0</v>
      </c>
      <c r="Q95" s="232">
        <f>ROUND(E95*P95,2)</f>
        <v>0</v>
      </c>
      <c r="R95" s="232"/>
      <c r="S95" s="232" t="s">
        <v>161</v>
      </c>
      <c r="T95" s="233" t="s">
        <v>162</v>
      </c>
      <c r="U95" s="219">
        <v>1.29</v>
      </c>
      <c r="V95" s="219">
        <f>ROUND(E95*U95,2)</f>
        <v>20.64</v>
      </c>
      <c r="W95" s="219"/>
      <c r="X95" s="219" t="s">
        <v>183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195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39"/>
      <c r="D96" s="235"/>
      <c r="E96" s="235"/>
      <c r="F96" s="235"/>
      <c r="G96" s="235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165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27">
        <v>33</v>
      </c>
      <c r="B97" s="228" t="s">
        <v>638</v>
      </c>
      <c r="C97" s="238" t="s">
        <v>639</v>
      </c>
      <c r="D97" s="229" t="s">
        <v>395</v>
      </c>
      <c r="E97" s="230">
        <v>7</v>
      </c>
      <c r="F97" s="231"/>
      <c r="G97" s="232">
        <f>ROUND(E97*F97,2)</f>
        <v>0</v>
      </c>
      <c r="H97" s="231"/>
      <c r="I97" s="232">
        <f>ROUND(E97*H97,2)</f>
        <v>0</v>
      </c>
      <c r="J97" s="231"/>
      <c r="K97" s="232">
        <f>ROUND(E97*J97,2)</f>
        <v>0</v>
      </c>
      <c r="L97" s="232">
        <v>21</v>
      </c>
      <c r="M97" s="232">
        <f>G97*(1+L97/100)</f>
        <v>0</v>
      </c>
      <c r="N97" s="232">
        <v>0</v>
      </c>
      <c r="O97" s="232">
        <f>ROUND(E97*N97,2)</f>
        <v>0</v>
      </c>
      <c r="P97" s="232">
        <v>0</v>
      </c>
      <c r="Q97" s="232">
        <f>ROUND(E97*P97,2)</f>
        <v>0</v>
      </c>
      <c r="R97" s="232"/>
      <c r="S97" s="232" t="s">
        <v>161</v>
      </c>
      <c r="T97" s="233" t="s">
        <v>162</v>
      </c>
      <c r="U97" s="219">
        <v>4.55</v>
      </c>
      <c r="V97" s="219">
        <f>ROUND(E97*U97,2)</f>
        <v>31.85</v>
      </c>
      <c r="W97" s="219"/>
      <c r="X97" s="219" t="s">
        <v>183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195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39"/>
      <c r="D98" s="235"/>
      <c r="E98" s="235"/>
      <c r="F98" s="235"/>
      <c r="G98" s="235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165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27">
        <v>34</v>
      </c>
      <c r="B99" s="228" t="s">
        <v>640</v>
      </c>
      <c r="C99" s="238" t="s">
        <v>641</v>
      </c>
      <c r="D99" s="229" t="s">
        <v>395</v>
      </c>
      <c r="E99" s="230">
        <v>4198</v>
      </c>
      <c r="F99" s="231"/>
      <c r="G99" s="232">
        <f>ROUND(E99*F99,2)</f>
        <v>0</v>
      </c>
      <c r="H99" s="231"/>
      <c r="I99" s="232">
        <f>ROUND(E99*H99,2)</f>
        <v>0</v>
      </c>
      <c r="J99" s="231"/>
      <c r="K99" s="232">
        <f>ROUND(E99*J99,2)</f>
        <v>0</v>
      </c>
      <c r="L99" s="232">
        <v>21</v>
      </c>
      <c r="M99" s="232">
        <f>G99*(1+L99/100)</f>
        <v>0</v>
      </c>
      <c r="N99" s="232">
        <v>0</v>
      </c>
      <c r="O99" s="232">
        <f>ROUND(E99*N99,2)</f>
        <v>0</v>
      </c>
      <c r="P99" s="232">
        <v>0</v>
      </c>
      <c r="Q99" s="232">
        <f>ROUND(E99*P99,2)</f>
        <v>0</v>
      </c>
      <c r="R99" s="232"/>
      <c r="S99" s="232" t="s">
        <v>172</v>
      </c>
      <c r="T99" s="233" t="s">
        <v>162</v>
      </c>
      <c r="U99" s="219">
        <v>0</v>
      </c>
      <c r="V99" s="219">
        <f>ROUND(E99*U99,2)</f>
        <v>0</v>
      </c>
      <c r="W99" s="219"/>
      <c r="X99" s="219" t="s">
        <v>183</v>
      </c>
      <c r="Y99" s="210"/>
      <c r="Z99" s="210"/>
      <c r="AA99" s="210"/>
      <c r="AB99" s="210"/>
      <c r="AC99" s="210"/>
      <c r="AD99" s="210"/>
      <c r="AE99" s="210"/>
      <c r="AF99" s="210"/>
      <c r="AG99" s="210" t="s">
        <v>195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39"/>
      <c r="D100" s="235"/>
      <c r="E100" s="235"/>
      <c r="F100" s="235"/>
      <c r="G100" s="235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165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27">
        <v>35</v>
      </c>
      <c r="B101" s="228" t="s">
        <v>642</v>
      </c>
      <c r="C101" s="238" t="s">
        <v>643</v>
      </c>
      <c r="D101" s="229" t="s">
        <v>395</v>
      </c>
      <c r="E101" s="230">
        <v>8271</v>
      </c>
      <c r="F101" s="231"/>
      <c r="G101" s="232">
        <f>ROUND(E101*F101,2)</f>
        <v>0</v>
      </c>
      <c r="H101" s="231"/>
      <c r="I101" s="232">
        <f>ROUND(E101*H101,2)</f>
        <v>0</v>
      </c>
      <c r="J101" s="231"/>
      <c r="K101" s="232">
        <f>ROUND(E101*J101,2)</f>
        <v>0</v>
      </c>
      <c r="L101" s="232">
        <v>21</v>
      </c>
      <c r="M101" s="232">
        <f>G101*(1+L101/100)</f>
        <v>0</v>
      </c>
      <c r="N101" s="232">
        <v>0</v>
      </c>
      <c r="O101" s="232">
        <f>ROUND(E101*N101,2)</f>
        <v>0</v>
      </c>
      <c r="P101" s="232">
        <v>0</v>
      </c>
      <c r="Q101" s="232">
        <f>ROUND(E101*P101,2)</f>
        <v>0</v>
      </c>
      <c r="R101" s="232"/>
      <c r="S101" s="232" t="s">
        <v>172</v>
      </c>
      <c r="T101" s="233" t="s">
        <v>162</v>
      </c>
      <c r="U101" s="219">
        <v>0</v>
      </c>
      <c r="V101" s="219">
        <f>ROUND(E101*U101,2)</f>
        <v>0</v>
      </c>
      <c r="W101" s="219"/>
      <c r="X101" s="219" t="s">
        <v>183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195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39"/>
      <c r="D102" s="235"/>
      <c r="E102" s="235"/>
      <c r="F102" s="235"/>
      <c r="G102" s="235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165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27">
        <v>36</v>
      </c>
      <c r="B103" s="228" t="s">
        <v>644</v>
      </c>
      <c r="C103" s="238" t="s">
        <v>645</v>
      </c>
      <c r="D103" s="229" t="s">
        <v>395</v>
      </c>
      <c r="E103" s="230">
        <v>550</v>
      </c>
      <c r="F103" s="231"/>
      <c r="G103" s="232">
        <f>ROUND(E103*F103,2)</f>
        <v>0</v>
      </c>
      <c r="H103" s="231"/>
      <c r="I103" s="232">
        <f>ROUND(E103*H103,2)</f>
        <v>0</v>
      </c>
      <c r="J103" s="231"/>
      <c r="K103" s="232">
        <f>ROUND(E103*J103,2)</f>
        <v>0</v>
      </c>
      <c r="L103" s="232">
        <v>21</v>
      </c>
      <c r="M103" s="232">
        <f>G103*(1+L103/100)</f>
        <v>0</v>
      </c>
      <c r="N103" s="232">
        <v>0</v>
      </c>
      <c r="O103" s="232">
        <f>ROUND(E103*N103,2)</f>
        <v>0</v>
      </c>
      <c r="P103" s="232">
        <v>0</v>
      </c>
      <c r="Q103" s="232">
        <f>ROUND(E103*P103,2)</f>
        <v>0</v>
      </c>
      <c r="R103" s="232"/>
      <c r="S103" s="232" t="s">
        <v>161</v>
      </c>
      <c r="T103" s="233" t="s">
        <v>162</v>
      </c>
      <c r="U103" s="219">
        <v>0.16</v>
      </c>
      <c r="V103" s="219">
        <f>ROUND(E103*U103,2)</f>
        <v>88</v>
      </c>
      <c r="W103" s="219"/>
      <c r="X103" s="219" t="s">
        <v>183</v>
      </c>
      <c r="Y103" s="210"/>
      <c r="Z103" s="210"/>
      <c r="AA103" s="210"/>
      <c r="AB103" s="210"/>
      <c r="AC103" s="210"/>
      <c r="AD103" s="210"/>
      <c r="AE103" s="210"/>
      <c r="AF103" s="210"/>
      <c r="AG103" s="210" t="s">
        <v>195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39"/>
      <c r="D104" s="235"/>
      <c r="E104" s="235"/>
      <c r="F104" s="235"/>
      <c r="G104" s="235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165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27">
        <v>37</v>
      </c>
      <c r="B105" s="228" t="s">
        <v>646</v>
      </c>
      <c r="C105" s="238" t="s">
        <v>647</v>
      </c>
      <c r="D105" s="229" t="s">
        <v>395</v>
      </c>
      <c r="E105" s="230">
        <v>23</v>
      </c>
      <c r="F105" s="231"/>
      <c r="G105" s="232">
        <f>ROUND(E105*F105,2)</f>
        <v>0</v>
      </c>
      <c r="H105" s="231"/>
      <c r="I105" s="232">
        <f>ROUND(E105*H105,2)</f>
        <v>0</v>
      </c>
      <c r="J105" s="231"/>
      <c r="K105" s="232">
        <f>ROUND(E105*J105,2)</f>
        <v>0</v>
      </c>
      <c r="L105" s="232">
        <v>21</v>
      </c>
      <c r="M105" s="232">
        <f>G105*(1+L105/100)</f>
        <v>0</v>
      </c>
      <c r="N105" s="232">
        <v>0</v>
      </c>
      <c r="O105" s="232">
        <f>ROUND(E105*N105,2)</f>
        <v>0</v>
      </c>
      <c r="P105" s="232">
        <v>0</v>
      </c>
      <c r="Q105" s="232">
        <f>ROUND(E105*P105,2)</f>
        <v>0</v>
      </c>
      <c r="R105" s="232"/>
      <c r="S105" s="232" t="s">
        <v>161</v>
      </c>
      <c r="T105" s="233" t="s">
        <v>162</v>
      </c>
      <c r="U105" s="219">
        <v>0.75</v>
      </c>
      <c r="V105" s="219">
        <f>ROUND(E105*U105,2)</f>
        <v>17.25</v>
      </c>
      <c r="W105" s="219"/>
      <c r="X105" s="219" t="s">
        <v>183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195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39"/>
      <c r="D106" s="235"/>
      <c r="E106" s="235"/>
      <c r="F106" s="235"/>
      <c r="G106" s="235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165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27">
        <v>38</v>
      </c>
      <c r="B107" s="228" t="s">
        <v>648</v>
      </c>
      <c r="C107" s="238" t="s">
        <v>649</v>
      </c>
      <c r="D107" s="229" t="s">
        <v>395</v>
      </c>
      <c r="E107" s="230">
        <v>20</v>
      </c>
      <c r="F107" s="231"/>
      <c r="G107" s="232">
        <f>ROUND(E107*F107,2)</f>
        <v>0</v>
      </c>
      <c r="H107" s="231"/>
      <c r="I107" s="232">
        <f>ROUND(E107*H107,2)</f>
        <v>0</v>
      </c>
      <c r="J107" s="231"/>
      <c r="K107" s="232">
        <f>ROUND(E107*J107,2)</f>
        <v>0</v>
      </c>
      <c r="L107" s="232">
        <v>21</v>
      </c>
      <c r="M107" s="232">
        <f>G107*(1+L107/100)</f>
        <v>0</v>
      </c>
      <c r="N107" s="232">
        <v>0</v>
      </c>
      <c r="O107" s="232">
        <f>ROUND(E107*N107,2)</f>
        <v>0</v>
      </c>
      <c r="P107" s="232">
        <v>0</v>
      </c>
      <c r="Q107" s="232">
        <f>ROUND(E107*P107,2)</f>
        <v>0</v>
      </c>
      <c r="R107" s="232"/>
      <c r="S107" s="232" t="s">
        <v>161</v>
      </c>
      <c r="T107" s="233" t="s">
        <v>162</v>
      </c>
      <c r="U107" s="219">
        <v>1.21</v>
      </c>
      <c r="V107" s="219">
        <f>ROUND(E107*U107,2)</f>
        <v>24.2</v>
      </c>
      <c r="W107" s="219"/>
      <c r="X107" s="219" t="s">
        <v>183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195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39"/>
      <c r="D108" s="235"/>
      <c r="E108" s="235"/>
      <c r="F108" s="235"/>
      <c r="G108" s="235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165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27">
        <v>39</v>
      </c>
      <c r="B109" s="228" t="s">
        <v>650</v>
      </c>
      <c r="C109" s="238" t="s">
        <v>651</v>
      </c>
      <c r="D109" s="229" t="s">
        <v>395</v>
      </c>
      <c r="E109" s="230">
        <v>3</v>
      </c>
      <c r="F109" s="231"/>
      <c r="G109" s="232">
        <f>ROUND(E109*F109,2)</f>
        <v>0</v>
      </c>
      <c r="H109" s="231"/>
      <c r="I109" s="232">
        <f>ROUND(E109*H109,2)</f>
        <v>0</v>
      </c>
      <c r="J109" s="231"/>
      <c r="K109" s="232">
        <f>ROUND(E109*J109,2)</f>
        <v>0</v>
      </c>
      <c r="L109" s="232">
        <v>21</v>
      </c>
      <c r="M109" s="232">
        <f>G109*(1+L109/100)</f>
        <v>0</v>
      </c>
      <c r="N109" s="232">
        <v>0</v>
      </c>
      <c r="O109" s="232">
        <f>ROUND(E109*N109,2)</f>
        <v>0</v>
      </c>
      <c r="P109" s="232">
        <v>0</v>
      </c>
      <c r="Q109" s="232">
        <f>ROUND(E109*P109,2)</f>
        <v>0</v>
      </c>
      <c r="R109" s="232"/>
      <c r="S109" s="232" t="s">
        <v>161</v>
      </c>
      <c r="T109" s="233" t="s">
        <v>162</v>
      </c>
      <c r="U109" s="219">
        <v>5.7380000000000004</v>
      </c>
      <c r="V109" s="219">
        <f>ROUND(E109*U109,2)</f>
        <v>17.21</v>
      </c>
      <c r="W109" s="219"/>
      <c r="X109" s="219" t="s">
        <v>183</v>
      </c>
      <c r="Y109" s="210"/>
      <c r="Z109" s="210"/>
      <c r="AA109" s="210"/>
      <c r="AB109" s="210"/>
      <c r="AC109" s="210"/>
      <c r="AD109" s="210"/>
      <c r="AE109" s="210"/>
      <c r="AF109" s="210"/>
      <c r="AG109" s="210" t="s">
        <v>195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39"/>
      <c r="D110" s="235"/>
      <c r="E110" s="235"/>
      <c r="F110" s="235"/>
      <c r="G110" s="235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165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27">
        <v>40</v>
      </c>
      <c r="B111" s="228" t="s">
        <v>652</v>
      </c>
      <c r="C111" s="238" t="s">
        <v>653</v>
      </c>
      <c r="D111" s="229" t="s">
        <v>654</v>
      </c>
      <c r="E111" s="230">
        <v>23.31</v>
      </c>
      <c r="F111" s="231"/>
      <c r="G111" s="232">
        <f>ROUND(E111*F111,2)</f>
        <v>0</v>
      </c>
      <c r="H111" s="231"/>
      <c r="I111" s="232">
        <f>ROUND(E111*H111,2)</f>
        <v>0</v>
      </c>
      <c r="J111" s="231"/>
      <c r="K111" s="232">
        <f>ROUND(E111*J111,2)</f>
        <v>0</v>
      </c>
      <c r="L111" s="232">
        <v>21</v>
      </c>
      <c r="M111" s="232">
        <f>G111*(1+L111/100)</f>
        <v>0</v>
      </c>
      <c r="N111" s="232">
        <v>0</v>
      </c>
      <c r="O111" s="232">
        <f>ROUND(E111*N111,2)</f>
        <v>0</v>
      </c>
      <c r="P111" s="232">
        <v>0</v>
      </c>
      <c r="Q111" s="232">
        <f>ROUND(E111*P111,2)</f>
        <v>0</v>
      </c>
      <c r="R111" s="232"/>
      <c r="S111" s="232" t="s">
        <v>172</v>
      </c>
      <c r="T111" s="233" t="s">
        <v>162</v>
      </c>
      <c r="U111" s="219">
        <v>0</v>
      </c>
      <c r="V111" s="219">
        <f>ROUND(E111*U111,2)</f>
        <v>0</v>
      </c>
      <c r="W111" s="219"/>
      <c r="X111" s="219" t="s">
        <v>252</v>
      </c>
      <c r="Y111" s="210"/>
      <c r="Z111" s="210"/>
      <c r="AA111" s="210"/>
      <c r="AB111" s="210"/>
      <c r="AC111" s="210"/>
      <c r="AD111" s="210"/>
      <c r="AE111" s="210"/>
      <c r="AF111" s="210"/>
      <c r="AG111" s="210" t="s">
        <v>393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17"/>
      <c r="B112" s="218"/>
      <c r="C112" s="256" t="s">
        <v>655</v>
      </c>
      <c r="D112" s="251"/>
      <c r="E112" s="251"/>
      <c r="F112" s="251"/>
      <c r="G112" s="251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223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54" t="s">
        <v>656</v>
      </c>
      <c r="D113" s="243"/>
      <c r="E113" s="244">
        <v>23.31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188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5"/>
      <c r="D114" s="234"/>
      <c r="E114" s="234"/>
      <c r="F114" s="234"/>
      <c r="G114" s="234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165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27">
        <v>41</v>
      </c>
      <c r="B115" s="228" t="s">
        <v>657</v>
      </c>
      <c r="C115" s="238" t="s">
        <v>658</v>
      </c>
      <c r="D115" s="229" t="s">
        <v>395</v>
      </c>
      <c r="E115" s="230">
        <v>5</v>
      </c>
      <c r="F115" s="231"/>
      <c r="G115" s="232">
        <f>ROUND(E115*F115,2)</f>
        <v>0</v>
      </c>
      <c r="H115" s="231"/>
      <c r="I115" s="232">
        <f>ROUND(E115*H115,2)</f>
        <v>0</v>
      </c>
      <c r="J115" s="231"/>
      <c r="K115" s="232">
        <f>ROUND(E115*J115,2)</f>
        <v>0</v>
      </c>
      <c r="L115" s="232">
        <v>21</v>
      </c>
      <c r="M115" s="232">
        <f>G115*(1+L115/100)</f>
        <v>0</v>
      </c>
      <c r="N115" s="232">
        <v>0</v>
      </c>
      <c r="O115" s="232">
        <f>ROUND(E115*N115,2)</f>
        <v>0</v>
      </c>
      <c r="P115" s="232">
        <v>0</v>
      </c>
      <c r="Q115" s="232">
        <f>ROUND(E115*P115,2)</f>
        <v>0</v>
      </c>
      <c r="R115" s="232"/>
      <c r="S115" s="232" t="s">
        <v>172</v>
      </c>
      <c r="T115" s="233" t="s">
        <v>162</v>
      </c>
      <c r="U115" s="219">
        <v>0</v>
      </c>
      <c r="V115" s="219">
        <f>ROUND(E115*U115,2)</f>
        <v>0</v>
      </c>
      <c r="W115" s="219"/>
      <c r="X115" s="219" t="s">
        <v>183</v>
      </c>
      <c r="Y115" s="210"/>
      <c r="Z115" s="210"/>
      <c r="AA115" s="210"/>
      <c r="AB115" s="210"/>
      <c r="AC115" s="210"/>
      <c r="AD115" s="210"/>
      <c r="AE115" s="210"/>
      <c r="AF115" s="210"/>
      <c r="AG115" s="210" t="s">
        <v>195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7"/>
      <c r="B116" s="218"/>
      <c r="C116" s="256" t="s">
        <v>659</v>
      </c>
      <c r="D116" s="251"/>
      <c r="E116" s="251"/>
      <c r="F116" s="251"/>
      <c r="G116" s="251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223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5"/>
      <c r="D117" s="234"/>
      <c r="E117" s="234"/>
      <c r="F117" s="234"/>
      <c r="G117" s="234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165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7">
        <v>42</v>
      </c>
      <c r="B118" s="228" t="s">
        <v>660</v>
      </c>
      <c r="C118" s="238" t="s">
        <v>661</v>
      </c>
      <c r="D118" s="229" t="s">
        <v>233</v>
      </c>
      <c r="E118" s="230">
        <v>10.5</v>
      </c>
      <c r="F118" s="231"/>
      <c r="G118" s="232">
        <f>ROUND(E118*F118,2)</f>
        <v>0</v>
      </c>
      <c r="H118" s="231"/>
      <c r="I118" s="232">
        <f>ROUND(E118*H118,2)</f>
        <v>0</v>
      </c>
      <c r="J118" s="231"/>
      <c r="K118" s="232">
        <f>ROUND(E118*J118,2)</f>
        <v>0</v>
      </c>
      <c r="L118" s="232">
        <v>21</v>
      </c>
      <c r="M118" s="232">
        <f>G118*(1+L118/100)</f>
        <v>0</v>
      </c>
      <c r="N118" s="232">
        <v>0</v>
      </c>
      <c r="O118" s="232">
        <f>ROUND(E118*N118,2)</f>
        <v>0</v>
      </c>
      <c r="P118" s="232">
        <v>0</v>
      </c>
      <c r="Q118" s="232">
        <f>ROUND(E118*P118,2)</f>
        <v>0</v>
      </c>
      <c r="R118" s="232"/>
      <c r="S118" s="232" t="s">
        <v>172</v>
      </c>
      <c r="T118" s="233" t="s">
        <v>162</v>
      </c>
      <c r="U118" s="219">
        <v>0</v>
      </c>
      <c r="V118" s="219">
        <f>ROUND(E118*U118,2)</f>
        <v>0</v>
      </c>
      <c r="W118" s="219"/>
      <c r="X118" s="219" t="s">
        <v>183</v>
      </c>
      <c r="Y118" s="210"/>
      <c r="Z118" s="210"/>
      <c r="AA118" s="210"/>
      <c r="AB118" s="210"/>
      <c r="AC118" s="210"/>
      <c r="AD118" s="210"/>
      <c r="AE118" s="210"/>
      <c r="AF118" s="210"/>
      <c r="AG118" s="210" t="s">
        <v>195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6" t="s">
        <v>662</v>
      </c>
      <c r="D119" s="251"/>
      <c r="E119" s="251"/>
      <c r="F119" s="251"/>
      <c r="G119" s="251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223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55"/>
      <c r="D120" s="234"/>
      <c r="E120" s="234"/>
      <c r="F120" s="234"/>
      <c r="G120" s="234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165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27">
        <v>43</v>
      </c>
      <c r="B121" s="228" t="s">
        <v>663</v>
      </c>
      <c r="C121" s="238" t="s">
        <v>664</v>
      </c>
      <c r="D121" s="229" t="s">
        <v>395</v>
      </c>
      <c r="E121" s="230">
        <v>16</v>
      </c>
      <c r="F121" s="231"/>
      <c r="G121" s="232">
        <f>ROUND(E121*F121,2)</f>
        <v>0</v>
      </c>
      <c r="H121" s="231"/>
      <c r="I121" s="232">
        <f>ROUND(E121*H121,2)</f>
        <v>0</v>
      </c>
      <c r="J121" s="231"/>
      <c r="K121" s="232">
        <f>ROUND(E121*J121,2)</f>
        <v>0</v>
      </c>
      <c r="L121" s="232">
        <v>21</v>
      </c>
      <c r="M121" s="232">
        <f>G121*(1+L121/100)</f>
        <v>0</v>
      </c>
      <c r="N121" s="232">
        <v>0</v>
      </c>
      <c r="O121" s="232">
        <f>ROUND(E121*N121,2)</f>
        <v>0</v>
      </c>
      <c r="P121" s="232">
        <v>0</v>
      </c>
      <c r="Q121" s="232">
        <f>ROUND(E121*P121,2)</f>
        <v>0</v>
      </c>
      <c r="R121" s="232"/>
      <c r="S121" s="232" t="s">
        <v>172</v>
      </c>
      <c r="T121" s="233" t="s">
        <v>162</v>
      </c>
      <c r="U121" s="219">
        <v>0</v>
      </c>
      <c r="V121" s="219">
        <f>ROUND(E121*U121,2)</f>
        <v>0</v>
      </c>
      <c r="W121" s="219"/>
      <c r="X121" s="219" t="s">
        <v>183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195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6" t="s">
        <v>665</v>
      </c>
      <c r="D122" s="251"/>
      <c r="E122" s="251"/>
      <c r="F122" s="251"/>
      <c r="G122" s="251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223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55"/>
      <c r="D123" s="234"/>
      <c r="E123" s="234"/>
      <c r="F123" s="234"/>
      <c r="G123" s="234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165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27">
        <v>44</v>
      </c>
      <c r="B124" s="228" t="s">
        <v>666</v>
      </c>
      <c r="C124" s="238" t="s">
        <v>667</v>
      </c>
      <c r="D124" s="229" t="s">
        <v>395</v>
      </c>
      <c r="E124" s="230">
        <v>4</v>
      </c>
      <c r="F124" s="231"/>
      <c r="G124" s="232">
        <f>ROUND(E124*F124,2)</f>
        <v>0</v>
      </c>
      <c r="H124" s="231"/>
      <c r="I124" s="232">
        <f>ROUND(E124*H124,2)</f>
        <v>0</v>
      </c>
      <c r="J124" s="231"/>
      <c r="K124" s="232">
        <f>ROUND(E124*J124,2)</f>
        <v>0</v>
      </c>
      <c r="L124" s="232">
        <v>21</v>
      </c>
      <c r="M124" s="232">
        <f>G124*(1+L124/100)</f>
        <v>0</v>
      </c>
      <c r="N124" s="232">
        <v>0</v>
      </c>
      <c r="O124" s="232">
        <f>ROUND(E124*N124,2)</f>
        <v>0</v>
      </c>
      <c r="P124" s="232">
        <v>0</v>
      </c>
      <c r="Q124" s="232">
        <f>ROUND(E124*P124,2)</f>
        <v>0</v>
      </c>
      <c r="R124" s="232"/>
      <c r="S124" s="232" t="s">
        <v>172</v>
      </c>
      <c r="T124" s="233" t="s">
        <v>162</v>
      </c>
      <c r="U124" s="219">
        <v>0</v>
      </c>
      <c r="V124" s="219">
        <f>ROUND(E124*U124,2)</f>
        <v>0</v>
      </c>
      <c r="W124" s="219"/>
      <c r="X124" s="219" t="s">
        <v>183</v>
      </c>
      <c r="Y124" s="210"/>
      <c r="Z124" s="210"/>
      <c r="AA124" s="210"/>
      <c r="AB124" s="210"/>
      <c r="AC124" s="210"/>
      <c r="AD124" s="210"/>
      <c r="AE124" s="210"/>
      <c r="AF124" s="210"/>
      <c r="AG124" s="210" t="s">
        <v>195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39"/>
      <c r="D125" s="235"/>
      <c r="E125" s="235"/>
      <c r="F125" s="235"/>
      <c r="G125" s="235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165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27">
        <v>45</v>
      </c>
      <c r="B126" s="228" t="s">
        <v>668</v>
      </c>
      <c r="C126" s="238" t="s">
        <v>669</v>
      </c>
      <c r="D126" s="229" t="s">
        <v>395</v>
      </c>
      <c r="E126" s="230">
        <v>3</v>
      </c>
      <c r="F126" s="231"/>
      <c r="G126" s="232">
        <f>ROUND(E126*F126,2)</f>
        <v>0</v>
      </c>
      <c r="H126" s="231"/>
      <c r="I126" s="232">
        <f>ROUND(E126*H126,2)</f>
        <v>0</v>
      </c>
      <c r="J126" s="231"/>
      <c r="K126" s="232">
        <f>ROUND(E126*J126,2)</f>
        <v>0</v>
      </c>
      <c r="L126" s="232">
        <v>21</v>
      </c>
      <c r="M126" s="232">
        <f>G126*(1+L126/100)</f>
        <v>0</v>
      </c>
      <c r="N126" s="232">
        <v>0</v>
      </c>
      <c r="O126" s="232">
        <f>ROUND(E126*N126,2)</f>
        <v>0</v>
      </c>
      <c r="P126" s="232">
        <v>0</v>
      </c>
      <c r="Q126" s="232">
        <f>ROUND(E126*P126,2)</f>
        <v>0</v>
      </c>
      <c r="R126" s="232"/>
      <c r="S126" s="232" t="s">
        <v>172</v>
      </c>
      <c r="T126" s="233" t="s">
        <v>162</v>
      </c>
      <c r="U126" s="219">
        <v>0</v>
      </c>
      <c r="V126" s="219">
        <f>ROUND(E126*U126,2)</f>
        <v>0</v>
      </c>
      <c r="W126" s="219"/>
      <c r="X126" s="219" t="s">
        <v>183</v>
      </c>
      <c r="Y126" s="210"/>
      <c r="Z126" s="210"/>
      <c r="AA126" s="210"/>
      <c r="AB126" s="210"/>
      <c r="AC126" s="210"/>
      <c r="AD126" s="210"/>
      <c r="AE126" s="210"/>
      <c r="AF126" s="210"/>
      <c r="AG126" s="210" t="s">
        <v>195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7"/>
      <c r="B127" s="218"/>
      <c r="C127" s="239"/>
      <c r="D127" s="235"/>
      <c r="E127" s="235"/>
      <c r="F127" s="235"/>
      <c r="G127" s="235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165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27">
        <v>46</v>
      </c>
      <c r="B128" s="228" t="s">
        <v>670</v>
      </c>
      <c r="C128" s="238" t="s">
        <v>671</v>
      </c>
      <c r="D128" s="229" t="s">
        <v>269</v>
      </c>
      <c r="E128" s="230">
        <v>25</v>
      </c>
      <c r="F128" s="231"/>
      <c r="G128" s="232">
        <f>ROUND(E128*F128,2)</f>
        <v>0</v>
      </c>
      <c r="H128" s="231"/>
      <c r="I128" s="232">
        <f>ROUND(E128*H128,2)</f>
        <v>0</v>
      </c>
      <c r="J128" s="231"/>
      <c r="K128" s="232">
        <f>ROUND(E128*J128,2)</f>
        <v>0</v>
      </c>
      <c r="L128" s="232">
        <v>21</v>
      </c>
      <c r="M128" s="232">
        <f>G128*(1+L128/100)</f>
        <v>0</v>
      </c>
      <c r="N128" s="232">
        <v>0</v>
      </c>
      <c r="O128" s="232">
        <f>ROUND(E128*N128,2)</f>
        <v>0</v>
      </c>
      <c r="P128" s="232">
        <v>0</v>
      </c>
      <c r="Q128" s="232">
        <f>ROUND(E128*P128,2)</f>
        <v>0</v>
      </c>
      <c r="R128" s="232"/>
      <c r="S128" s="232" t="s">
        <v>172</v>
      </c>
      <c r="T128" s="233" t="s">
        <v>162</v>
      </c>
      <c r="U128" s="219">
        <v>0</v>
      </c>
      <c r="V128" s="219">
        <f>ROUND(E128*U128,2)</f>
        <v>0</v>
      </c>
      <c r="W128" s="219"/>
      <c r="X128" s="219" t="s">
        <v>183</v>
      </c>
      <c r="Y128" s="210"/>
      <c r="Z128" s="210"/>
      <c r="AA128" s="210"/>
      <c r="AB128" s="210"/>
      <c r="AC128" s="210"/>
      <c r="AD128" s="210"/>
      <c r="AE128" s="210"/>
      <c r="AF128" s="210"/>
      <c r="AG128" s="210" t="s">
        <v>195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39"/>
      <c r="D129" s="235"/>
      <c r="E129" s="235"/>
      <c r="F129" s="235"/>
      <c r="G129" s="235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165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ht="22.5" outlineLevel="1" x14ac:dyDescent="0.2">
      <c r="A130" s="227">
        <v>47</v>
      </c>
      <c r="B130" s="228" t="s">
        <v>672</v>
      </c>
      <c r="C130" s="238" t="s">
        <v>673</v>
      </c>
      <c r="D130" s="229" t="s">
        <v>269</v>
      </c>
      <c r="E130" s="230">
        <v>8.4</v>
      </c>
      <c r="F130" s="231"/>
      <c r="G130" s="232">
        <f>ROUND(E130*F130,2)</f>
        <v>0</v>
      </c>
      <c r="H130" s="231"/>
      <c r="I130" s="232">
        <f>ROUND(E130*H130,2)</f>
        <v>0</v>
      </c>
      <c r="J130" s="231"/>
      <c r="K130" s="232">
        <f>ROUND(E130*J130,2)</f>
        <v>0</v>
      </c>
      <c r="L130" s="232">
        <v>21</v>
      </c>
      <c r="M130" s="232">
        <f>G130*(1+L130/100)</f>
        <v>0</v>
      </c>
      <c r="N130" s="232">
        <v>0</v>
      </c>
      <c r="O130" s="232">
        <f>ROUND(E130*N130,2)</f>
        <v>0</v>
      </c>
      <c r="P130" s="232">
        <v>0</v>
      </c>
      <c r="Q130" s="232">
        <f>ROUND(E130*P130,2)</f>
        <v>0</v>
      </c>
      <c r="R130" s="232"/>
      <c r="S130" s="232" t="s">
        <v>172</v>
      </c>
      <c r="T130" s="233" t="s">
        <v>162</v>
      </c>
      <c r="U130" s="219">
        <v>0</v>
      </c>
      <c r="V130" s="219">
        <f>ROUND(E130*U130,2)</f>
        <v>0</v>
      </c>
      <c r="W130" s="219"/>
      <c r="X130" s="219" t="s">
        <v>183</v>
      </c>
      <c r="Y130" s="210"/>
      <c r="Z130" s="210"/>
      <c r="AA130" s="210"/>
      <c r="AB130" s="210"/>
      <c r="AC130" s="210"/>
      <c r="AD130" s="210"/>
      <c r="AE130" s="210"/>
      <c r="AF130" s="210"/>
      <c r="AG130" s="210" t="s">
        <v>195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56" t="s">
        <v>674</v>
      </c>
      <c r="D131" s="251"/>
      <c r="E131" s="251"/>
      <c r="F131" s="251"/>
      <c r="G131" s="251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223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55"/>
      <c r="D132" s="234"/>
      <c r="E132" s="234"/>
      <c r="F132" s="234"/>
      <c r="G132" s="234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165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27">
        <v>48</v>
      </c>
      <c r="B133" s="228" t="s">
        <v>675</v>
      </c>
      <c r="C133" s="238" t="s">
        <v>676</v>
      </c>
      <c r="D133" s="229" t="s">
        <v>566</v>
      </c>
      <c r="E133" s="230">
        <v>1</v>
      </c>
      <c r="F133" s="231"/>
      <c r="G133" s="232">
        <f>ROUND(E133*F133,2)</f>
        <v>0</v>
      </c>
      <c r="H133" s="231"/>
      <c r="I133" s="232">
        <f>ROUND(E133*H133,2)</f>
        <v>0</v>
      </c>
      <c r="J133" s="231"/>
      <c r="K133" s="232">
        <f>ROUND(E133*J133,2)</f>
        <v>0</v>
      </c>
      <c r="L133" s="232">
        <v>21</v>
      </c>
      <c r="M133" s="232">
        <f>G133*(1+L133/100)</f>
        <v>0</v>
      </c>
      <c r="N133" s="232">
        <v>0</v>
      </c>
      <c r="O133" s="232">
        <f>ROUND(E133*N133,2)</f>
        <v>0</v>
      </c>
      <c r="P133" s="232">
        <v>0</v>
      </c>
      <c r="Q133" s="232">
        <f>ROUND(E133*P133,2)</f>
        <v>0</v>
      </c>
      <c r="R133" s="232"/>
      <c r="S133" s="232" t="s">
        <v>172</v>
      </c>
      <c r="T133" s="233" t="s">
        <v>162</v>
      </c>
      <c r="U133" s="219">
        <v>0</v>
      </c>
      <c r="V133" s="219">
        <f>ROUND(E133*U133,2)</f>
        <v>0</v>
      </c>
      <c r="W133" s="219"/>
      <c r="X133" s="219" t="s">
        <v>252</v>
      </c>
      <c r="Y133" s="210"/>
      <c r="Z133" s="210"/>
      <c r="AA133" s="210"/>
      <c r="AB133" s="210"/>
      <c r="AC133" s="210"/>
      <c r="AD133" s="210"/>
      <c r="AE133" s="210"/>
      <c r="AF133" s="210"/>
      <c r="AG133" s="210" t="s">
        <v>393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17"/>
      <c r="B134" s="218"/>
      <c r="C134" s="256" t="s">
        <v>674</v>
      </c>
      <c r="D134" s="251"/>
      <c r="E134" s="251"/>
      <c r="F134" s="251"/>
      <c r="G134" s="251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223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17"/>
      <c r="B135" s="218"/>
      <c r="C135" s="255"/>
      <c r="D135" s="234"/>
      <c r="E135" s="234"/>
      <c r="F135" s="234"/>
      <c r="G135" s="234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165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27">
        <v>49</v>
      </c>
      <c r="B136" s="228" t="s">
        <v>677</v>
      </c>
      <c r="C136" s="238" t="s">
        <v>678</v>
      </c>
      <c r="D136" s="229" t="s">
        <v>395</v>
      </c>
      <c r="E136" s="230">
        <v>7</v>
      </c>
      <c r="F136" s="231"/>
      <c r="G136" s="232">
        <f>ROUND(E136*F136,2)</f>
        <v>0</v>
      </c>
      <c r="H136" s="231"/>
      <c r="I136" s="232">
        <f>ROUND(E136*H136,2)</f>
        <v>0</v>
      </c>
      <c r="J136" s="231"/>
      <c r="K136" s="232">
        <f>ROUND(E136*J136,2)</f>
        <v>0</v>
      </c>
      <c r="L136" s="232">
        <v>21</v>
      </c>
      <c r="M136" s="232">
        <f>G136*(1+L136/100)</f>
        <v>0</v>
      </c>
      <c r="N136" s="232">
        <v>0</v>
      </c>
      <c r="O136" s="232">
        <f>ROUND(E136*N136,2)</f>
        <v>0</v>
      </c>
      <c r="P136" s="232">
        <v>0</v>
      </c>
      <c r="Q136" s="232">
        <f>ROUND(E136*P136,2)</f>
        <v>0</v>
      </c>
      <c r="R136" s="232"/>
      <c r="S136" s="232" t="s">
        <v>172</v>
      </c>
      <c r="T136" s="233" t="s">
        <v>162</v>
      </c>
      <c r="U136" s="219">
        <v>0</v>
      </c>
      <c r="V136" s="219">
        <f>ROUND(E136*U136,2)</f>
        <v>0</v>
      </c>
      <c r="W136" s="219"/>
      <c r="X136" s="219" t="s">
        <v>183</v>
      </c>
      <c r="Y136" s="210"/>
      <c r="Z136" s="210"/>
      <c r="AA136" s="210"/>
      <c r="AB136" s="210"/>
      <c r="AC136" s="210"/>
      <c r="AD136" s="210"/>
      <c r="AE136" s="210"/>
      <c r="AF136" s="210"/>
      <c r="AG136" s="210" t="s">
        <v>195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39"/>
      <c r="D137" s="235"/>
      <c r="E137" s="235"/>
      <c r="F137" s="235"/>
      <c r="G137" s="235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165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27">
        <v>50</v>
      </c>
      <c r="B138" s="228" t="s">
        <v>679</v>
      </c>
      <c r="C138" s="238" t="s">
        <v>680</v>
      </c>
      <c r="D138" s="229" t="s">
        <v>681</v>
      </c>
      <c r="E138" s="230">
        <v>142</v>
      </c>
      <c r="F138" s="231"/>
      <c r="G138" s="232">
        <f>ROUND(E138*F138,2)</f>
        <v>0</v>
      </c>
      <c r="H138" s="231"/>
      <c r="I138" s="232">
        <f>ROUND(E138*H138,2)</f>
        <v>0</v>
      </c>
      <c r="J138" s="231"/>
      <c r="K138" s="232">
        <f>ROUND(E138*J138,2)</f>
        <v>0</v>
      </c>
      <c r="L138" s="232">
        <v>21</v>
      </c>
      <c r="M138" s="232">
        <f>G138*(1+L138/100)</f>
        <v>0</v>
      </c>
      <c r="N138" s="232">
        <v>0</v>
      </c>
      <c r="O138" s="232">
        <f>ROUND(E138*N138,2)</f>
        <v>0</v>
      </c>
      <c r="P138" s="232">
        <v>0</v>
      </c>
      <c r="Q138" s="232">
        <f>ROUND(E138*P138,2)</f>
        <v>0</v>
      </c>
      <c r="R138" s="232"/>
      <c r="S138" s="232" t="s">
        <v>172</v>
      </c>
      <c r="T138" s="233" t="s">
        <v>162</v>
      </c>
      <c r="U138" s="219">
        <v>0</v>
      </c>
      <c r="V138" s="219">
        <f>ROUND(E138*U138,2)</f>
        <v>0</v>
      </c>
      <c r="W138" s="219"/>
      <c r="X138" s="219" t="s">
        <v>252</v>
      </c>
      <c r="Y138" s="210"/>
      <c r="Z138" s="210"/>
      <c r="AA138" s="210"/>
      <c r="AB138" s="210"/>
      <c r="AC138" s="210"/>
      <c r="AD138" s="210"/>
      <c r="AE138" s="210"/>
      <c r="AF138" s="210"/>
      <c r="AG138" s="210" t="s">
        <v>393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17"/>
      <c r="B139" s="218"/>
      <c r="C139" s="239"/>
      <c r="D139" s="235"/>
      <c r="E139" s="235"/>
      <c r="F139" s="235"/>
      <c r="G139" s="235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0"/>
      <c r="Z139" s="210"/>
      <c r="AA139" s="210"/>
      <c r="AB139" s="210"/>
      <c r="AC139" s="210"/>
      <c r="AD139" s="210"/>
      <c r="AE139" s="210"/>
      <c r="AF139" s="210"/>
      <c r="AG139" s="210" t="s">
        <v>165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27">
        <v>51</v>
      </c>
      <c r="B140" s="228" t="s">
        <v>682</v>
      </c>
      <c r="C140" s="238" t="s">
        <v>683</v>
      </c>
      <c r="D140" s="229" t="s">
        <v>233</v>
      </c>
      <c r="E140" s="230">
        <v>685</v>
      </c>
      <c r="F140" s="231"/>
      <c r="G140" s="232">
        <f>ROUND(E140*F140,2)</f>
        <v>0</v>
      </c>
      <c r="H140" s="231"/>
      <c r="I140" s="232">
        <f>ROUND(E140*H140,2)</f>
        <v>0</v>
      </c>
      <c r="J140" s="231"/>
      <c r="K140" s="232">
        <f>ROUND(E140*J140,2)</f>
        <v>0</v>
      </c>
      <c r="L140" s="232">
        <v>21</v>
      </c>
      <c r="M140" s="232">
        <f>G140*(1+L140/100)</f>
        <v>0</v>
      </c>
      <c r="N140" s="232">
        <v>0</v>
      </c>
      <c r="O140" s="232">
        <f>ROUND(E140*N140,2)</f>
        <v>0</v>
      </c>
      <c r="P140" s="232">
        <v>0</v>
      </c>
      <c r="Q140" s="232">
        <f>ROUND(E140*P140,2)</f>
        <v>0</v>
      </c>
      <c r="R140" s="232"/>
      <c r="S140" s="232" t="s">
        <v>172</v>
      </c>
      <c r="T140" s="233" t="s">
        <v>162</v>
      </c>
      <c r="U140" s="219">
        <v>0</v>
      </c>
      <c r="V140" s="219">
        <f>ROUND(E140*U140,2)</f>
        <v>0</v>
      </c>
      <c r="W140" s="219"/>
      <c r="X140" s="219" t="s">
        <v>252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393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39"/>
      <c r="D141" s="235"/>
      <c r="E141" s="235"/>
      <c r="F141" s="235"/>
      <c r="G141" s="235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165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27">
        <v>52</v>
      </c>
      <c r="B142" s="228" t="s">
        <v>684</v>
      </c>
      <c r="C142" s="238" t="s">
        <v>685</v>
      </c>
      <c r="D142" s="229" t="s">
        <v>233</v>
      </c>
      <c r="E142" s="230">
        <v>92</v>
      </c>
      <c r="F142" s="231"/>
      <c r="G142" s="232">
        <f>ROUND(E142*F142,2)</f>
        <v>0</v>
      </c>
      <c r="H142" s="231"/>
      <c r="I142" s="232">
        <f>ROUND(E142*H142,2)</f>
        <v>0</v>
      </c>
      <c r="J142" s="231"/>
      <c r="K142" s="232">
        <f>ROUND(E142*J142,2)</f>
        <v>0</v>
      </c>
      <c r="L142" s="232">
        <v>21</v>
      </c>
      <c r="M142" s="232">
        <f>G142*(1+L142/100)</f>
        <v>0</v>
      </c>
      <c r="N142" s="232">
        <v>0</v>
      </c>
      <c r="O142" s="232">
        <f>ROUND(E142*N142,2)</f>
        <v>0</v>
      </c>
      <c r="P142" s="232">
        <v>0</v>
      </c>
      <c r="Q142" s="232">
        <f>ROUND(E142*P142,2)</f>
        <v>0</v>
      </c>
      <c r="R142" s="232"/>
      <c r="S142" s="232" t="s">
        <v>172</v>
      </c>
      <c r="T142" s="233" t="s">
        <v>162</v>
      </c>
      <c r="U142" s="219">
        <v>0</v>
      </c>
      <c r="V142" s="219">
        <f>ROUND(E142*U142,2)</f>
        <v>0</v>
      </c>
      <c r="W142" s="219"/>
      <c r="X142" s="219" t="s">
        <v>252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393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39"/>
      <c r="D143" s="235"/>
      <c r="E143" s="235"/>
      <c r="F143" s="235"/>
      <c r="G143" s="235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165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27">
        <v>53</v>
      </c>
      <c r="B144" s="228" t="s">
        <v>686</v>
      </c>
      <c r="C144" s="238" t="s">
        <v>687</v>
      </c>
      <c r="D144" s="229" t="s">
        <v>180</v>
      </c>
      <c r="E144" s="230">
        <v>44.68</v>
      </c>
      <c r="F144" s="231"/>
      <c r="G144" s="232">
        <f>ROUND(E144*F144,2)</f>
        <v>0</v>
      </c>
      <c r="H144" s="231"/>
      <c r="I144" s="232">
        <f>ROUND(E144*H144,2)</f>
        <v>0</v>
      </c>
      <c r="J144" s="231"/>
      <c r="K144" s="232">
        <f>ROUND(E144*J144,2)</f>
        <v>0</v>
      </c>
      <c r="L144" s="232">
        <v>21</v>
      </c>
      <c r="M144" s="232">
        <f>G144*(1+L144/100)</f>
        <v>0</v>
      </c>
      <c r="N144" s="232">
        <v>0</v>
      </c>
      <c r="O144" s="232">
        <f>ROUND(E144*N144,2)</f>
        <v>0</v>
      </c>
      <c r="P144" s="232">
        <v>0</v>
      </c>
      <c r="Q144" s="232">
        <f>ROUND(E144*P144,2)</f>
        <v>0</v>
      </c>
      <c r="R144" s="232"/>
      <c r="S144" s="232" t="s">
        <v>172</v>
      </c>
      <c r="T144" s="233" t="s">
        <v>162</v>
      </c>
      <c r="U144" s="219">
        <v>0</v>
      </c>
      <c r="V144" s="219">
        <f>ROUND(E144*U144,2)</f>
        <v>0</v>
      </c>
      <c r="W144" s="219"/>
      <c r="X144" s="219" t="s">
        <v>252</v>
      </c>
      <c r="Y144" s="210"/>
      <c r="Z144" s="210"/>
      <c r="AA144" s="210"/>
      <c r="AB144" s="210"/>
      <c r="AC144" s="210"/>
      <c r="AD144" s="210"/>
      <c r="AE144" s="210"/>
      <c r="AF144" s="210"/>
      <c r="AG144" s="210" t="s">
        <v>393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56" t="s">
        <v>561</v>
      </c>
      <c r="D145" s="251"/>
      <c r="E145" s="251"/>
      <c r="F145" s="251"/>
      <c r="G145" s="251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223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55"/>
      <c r="D146" s="234"/>
      <c r="E146" s="234"/>
      <c r="F146" s="234"/>
      <c r="G146" s="234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165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27">
        <v>54</v>
      </c>
      <c r="B147" s="228" t="s">
        <v>688</v>
      </c>
      <c r="C147" s="238" t="s">
        <v>689</v>
      </c>
      <c r="D147" s="229" t="s">
        <v>233</v>
      </c>
      <c r="E147" s="230">
        <v>1700</v>
      </c>
      <c r="F147" s="231"/>
      <c r="G147" s="232">
        <f>ROUND(E147*F147,2)</f>
        <v>0</v>
      </c>
      <c r="H147" s="231"/>
      <c r="I147" s="232">
        <f>ROUND(E147*H147,2)</f>
        <v>0</v>
      </c>
      <c r="J147" s="231"/>
      <c r="K147" s="232">
        <f>ROUND(E147*J147,2)</f>
        <v>0</v>
      </c>
      <c r="L147" s="232">
        <v>21</v>
      </c>
      <c r="M147" s="232">
        <f>G147*(1+L147/100)</f>
        <v>0</v>
      </c>
      <c r="N147" s="232">
        <v>0</v>
      </c>
      <c r="O147" s="232">
        <f>ROUND(E147*N147,2)</f>
        <v>0</v>
      </c>
      <c r="P147" s="232">
        <v>0</v>
      </c>
      <c r="Q147" s="232">
        <f>ROUND(E147*P147,2)</f>
        <v>0</v>
      </c>
      <c r="R147" s="232"/>
      <c r="S147" s="232" t="s">
        <v>172</v>
      </c>
      <c r="T147" s="233" t="s">
        <v>162</v>
      </c>
      <c r="U147" s="219">
        <v>0</v>
      </c>
      <c r="V147" s="219">
        <f>ROUND(E147*U147,2)</f>
        <v>0</v>
      </c>
      <c r="W147" s="219"/>
      <c r="X147" s="219" t="s">
        <v>252</v>
      </c>
      <c r="Y147" s="210"/>
      <c r="Z147" s="210"/>
      <c r="AA147" s="210"/>
      <c r="AB147" s="210"/>
      <c r="AC147" s="210"/>
      <c r="AD147" s="210"/>
      <c r="AE147" s="210"/>
      <c r="AF147" s="210"/>
      <c r="AG147" s="210" t="s">
        <v>393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17"/>
      <c r="B148" s="218"/>
      <c r="C148" s="239"/>
      <c r="D148" s="235"/>
      <c r="E148" s="235"/>
      <c r="F148" s="235"/>
      <c r="G148" s="235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0"/>
      <c r="Z148" s="210"/>
      <c r="AA148" s="210"/>
      <c r="AB148" s="210"/>
      <c r="AC148" s="210"/>
      <c r="AD148" s="210"/>
      <c r="AE148" s="210"/>
      <c r="AF148" s="210"/>
      <c r="AG148" s="210" t="s">
        <v>165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27">
        <v>55</v>
      </c>
      <c r="B149" s="228" t="s">
        <v>690</v>
      </c>
      <c r="C149" s="238" t="s">
        <v>691</v>
      </c>
      <c r="D149" s="229" t="s">
        <v>233</v>
      </c>
      <c r="E149" s="230">
        <v>777</v>
      </c>
      <c r="F149" s="231"/>
      <c r="G149" s="232">
        <f>ROUND(E149*F149,2)</f>
        <v>0</v>
      </c>
      <c r="H149" s="231"/>
      <c r="I149" s="232">
        <f>ROUND(E149*H149,2)</f>
        <v>0</v>
      </c>
      <c r="J149" s="231"/>
      <c r="K149" s="232">
        <f>ROUND(E149*J149,2)</f>
        <v>0</v>
      </c>
      <c r="L149" s="232">
        <v>21</v>
      </c>
      <c r="M149" s="232">
        <f>G149*(1+L149/100)</f>
        <v>0</v>
      </c>
      <c r="N149" s="232">
        <v>0</v>
      </c>
      <c r="O149" s="232">
        <f>ROUND(E149*N149,2)</f>
        <v>0</v>
      </c>
      <c r="P149" s="232">
        <v>0</v>
      </c>
      <c r="Q149" s="232">
        <f>ROUND(E149*P149,2)</f>
        <v>0</v>
      </c>
      <c r="R149" s="232"/>
      <c r="S149" s="232" t="s">
        <v>161</v>
      </c>
      <c r="T149" s="233" t="s">
        <v>162</v>
      </c>
      <c r="U149" s="219">
        <v>0.13</v>
      </c>
      <c r="V149" s="219">
        <f>ROUND(E149*U149,2)</f>
        <v>101.01</v>
      </c>
      <c r="W149" s="219"/>
      <c r="X149" s="219" t="s">
        <v>183</v>
      </c>
      <c r="Y149" s="210"/>
      <c r="Z149" s="210"/>
      <c r="AA149" s="210"/>
      <c r="AB149" s="210"/>
      <c r="AC149" s="210"/>
      <c r="AD149" s="210"/>
      <c r="AE149" s="210"/>
      <c r="AF149" s="210"/>
      <c r="AG149" s="210" t="s">
        <v>195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56" t="s">
        <v>561</v>
      </c>
      <c r="D150" s="251"/>
      <c r="E150" s="251"/>
      <c r="F150" s="251"/>
      <c r="G150" s="251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223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55"/>
      <c r="D151" s="234"/>
      <c r="E151" s="234"/>
      <c r="F151" s="234"/>
      <c r="G151" s="234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165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27">
        <v>56</v>
      </c>
      <c r="B152" s="228" t="s">
        <v>692</v>
      </c>
      <c r="C152" s="238" t="s">
        <v>693</v>
      </c>
      <c r="D152" s="229" t="s">
        <v>654</v>
      </c>
      <c r="E152" s="230">
        <v>23.31</v>
      </c>
      <c r="F152" s="231"/>
      <c r="G152" s="232">
        <f>ROUND(E152*F152,2)</f>
        <v>0</v>
      </c>
      <c r="H152" s="231"/>
      <c r="I152" s="232">
        <f>ROUND(E152*H152,2)</f>
        <v>0</v>
      </c>
      <c r="J152" s="231"/>
      <c r="K152" s="232">
        <f>ROUND(E152*J152,2)</f>
        <v>0</v>
      </c>
      <c r="L152" s="232">
        <v>21</v>
      </c>
      <c r="M152" s="232">
        <f>G152*(1+L152/100)</f>
        <v>0</v>
      </c>
      <c r="N152" s="232">
        <v>0</v>
      </c>
      <c r="O152" s="232">
        <f>ROUND(E152*N152,2)</f>
        <v>0</v>
      </c>
      <c r="P152" s="232">
        <v>0</v>
      </c>
      <c r="Q152" s="232">
        <f>ROUND(E152*P152,2)</f>
        <v>0</v>
      </c>
      <c r="R152" s="232"/>
      <c r="S152" s="232" t="s">
        <v>172</v>
      </c>
      <c r="T152" s="233" t="s">
        <v>162</v>
      </c>
      <c r="U152" s="219">
        <v>0</v>
      </c>
      <c r="V152" s="219">
        <f>ROUND(E152*U152,2)</f>
        <v>0</v>
      </c>
      <c r="W152" s="219"/>
      <c r="X152" s="219" t="s">
        <v>183</v>
      </c>
      <c r="Y152" s="210"/>
      <c r="Z152" s="210"/>
      <c r="AA152" s="210"/>
      <c r="AB152" s="210"/>
      <c r="AC152" s="210"/>
      <c r="AD152" s="210"/>
      <c r="AE152" s="210"/>
      <c r="AF152" s="210"/>
      <c r="AG152" s="210" t="s">
        <v>195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56" t="s">
        <v>694</v>
      </c>
      <c r="D153" s="251"/>
      <c r="E153" s="251"/>
      <c r="F153" s="251"/>
      <c r="G153" s="251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223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55"/>
      <c r="D154" s="234"/>
      <c r="E154" s="234"/>
      <c r="F154" s="234"/>
      <c r="G154" s="234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165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27">
        <v>57</v>
      </c>
      <c r="B155" s="228" t="s">
        <v>695</v>
      </c>
      <c r="C155" s="238" t="s">
        <v>696</v>
      </c>
      <c r="D155" s="229" t="s">
        <v>606</v>
      </c>
      <c r="E155" s="230">
        <v>1140</v>
      </c>
      <c r="F155" s="231"/>
      <c r="G155" s="232">
        <f>ROUND(E155*F155,2)</f>
        <v>0</v>
      </c>
      <c r="H155" s="231"/>
      <c r="I155" s="232">
        <f>ROUND(E155*H155,2)</f>
        <v>0</v>
      </c>
      <c r="J155" s="231"/>
      <c r="K155" s="232">
        <f>ROUND(E155*J155,2)</f>
        <v>0</v>
      </c>
      <c r="L155" s="232">
        <v>21</v>
      </c>
      <c r="M155" s="232">
        <f>G155*(1+L155/100)</f>
        <v>0</v>
      </c>
      <c r="N155" s="232">
        <v>0</v>
      </c>
      <c r="O155" s="232">
        <f>ROUND(E155*N155,2)</f>
        <v>0</v>
      </c>
      <c r="P155" s="232">
        <v>0</v>
      </c>
      <c r="Q155" s="232">
        <f>ROUND(E155*P155,2)</f>
        <v>0</v>
      </c>
      <c r="R155" s="232"/>
      <c r="S155" s="232" t="s">
        <v>172</v>
      </c>
      <c r="T155" s="233" t="s">
        <v>162</v>
      </c>
      <c r="U155" s="219">
        <v>0</v>
      </c>
      <c r="V155" s="219">
        <f>ROUND(E155*U155,2)</f>
        <v>0</v>
      </c>
      <c r="W155" s="219"/>
      <c r="X155" s="219" t="s">
        <v>183</v>
      </c>
      <c r="Y155" s="210"/>
      <c r="Z155" s="210"/>
      <c r="AA155" s="210"/>
      <c r="AB155" s="210"/>
      <c r="AC155" s="210"/>
      <c r="AD155" s="210"/>
      <c r="AE155" s="210"/>
      <c r="AF155" s="210"/>
      <c r="AG155" s="210" t="s">
        <v>195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7"/>
      <c r="B156" s="218"/>
      <c r="C156" s="256" t="s">
        <v>697</v>
      </c>
      <c r="D156" s="251"/>
      <c r="E156" s="251"/>
      <c r="F156" s="251"/>
      <c r="G156" s="251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0"/>
      <c r="Z156" s="210"/>
      <c r="AA156" s="210"/>
      <c r="AB156" s="210"/>
      <c r="AC156" s="210"/>
      <c r="AD156" s="210"/>
      <c r="AE156" s="210"/>
      <c r="AF156" s="210"/>
      <c r="AG156" s="210" t="s">
        <v>223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55"/>
      <c r="D157" s="234"/>
      <c r="E157" s="234"/>
      <c r="F157" s="234"/>
      <c r="G157" s="234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165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27">
        <v>58</v>
      </c>
      <c r="B158" s="228" t="s">
        <v>698</v>
      </c>
      <c r="C158" s="238" t="s">
        <v>699</v>
      </c>
      <c r="D158" s="229" t="s">
        <v>180</v>
      </c>
      <c r="E158" s="230">
        <v>47.95</v>
      </c>
      <c r="F158" s="231"/>
      <c r="G158" s="232">
        <f>ROUND(E158*F158,2)</f>
        <v>0</v>
      </c>
      <c r="H158" s="231"/>
      <c r="I158" s="232">
        <f>ROUND(E158*H158,2)</f>
        <v>0</v>
      </c>
      <c r="J158" s="231"/>
      <c r="K158" s="232">
        <f>ROUND(E158*J158,2)</f>
        <v>0</v>
      </c>
      <c r="L158" s="232">
        <v>21</v>
      </c>
      <c r="M158" s="232">
        <f>G158*(1+L158/100)</f>
        <v>0</v>
      </c>
      <c r="N158" s="232">
        <v>0.6</v>
      </c>
      <c r="O158" s="232">
        <f>ROUND(E158*N158,2)</f>
        <v>28.77</v>
      </c>
      <c r="P158" s="232">
        <v>0</v>
      </c>
      <c r="Q158" s="232">
        <f>ROUND(E158*P158,2)</f>
        <v>0</v>
      </c>
      <c r="R158" s="232" t="s">
        <v>278</v>
      </c>
      <c r="S158" s="232" t="s">
        <v>161</v>
      </c>
      <c r="T158" s="233" t="s">
        <v>162</v>
      </c>
      <c r="U158" s="219">
        <v>0</v>
      </c>
      <c r="V158" s="219">
        <f>ROUND(E158*U158,2)</f>
        <v>0</v>
      </c>
      <c r="W158" s="219"/>
      <c r="X158" s="219" t="s">
        <v>252</v>
      </c>
      <c r="Y158" s="210"/>
      <c r="Z158" s="210"/>
      <c r="AA158" s="210"/>
      <c r="AB158" s="210"/>
      <c r="AC158" s="210"/>
      <c r="AD158" s="210"/>
      <c r="AE158" s="210"/>
      <c r="AF158" s="210"/>
      <c r="AG158" s="210" t="s">
        <v>253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39"/>
      <c r="D159" s="235"/>
      <c r="E159" s="235"/>
      <c r="F159" s="235"/>
      <c r="G159" s="235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165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27">
        <v>59</v>
      </c>
      <c r="B160" s="228" t="s">
        <v>700</v>
      </c>
      <c r="C160" s="238" t="s">
        <v>701</v>
      </c>
      <c r="D160" s="229" t="s">
        <v>251</v>
      </c>
      <c r="E160" s="230">
        <v>11.592000000000001</v>
      </c>
      <c r="F160" s="231"/>
      <c r="G160" s="232">
        <f>ROUND(E160*F160,2)</f>
        <v>0</v>
      </c>
      <c r="H160" s="231"/>
      <c r="I160" s="232">
        <f>ROUND(E160*H160,2)</f>
        <v>0</v>
      </c>
      <c r="J160" s="231"/>
      <c r="K160" s="232">
        <f>ROUND(E160*J160,2)</f>
        <v>0</v>
      </c>
      <c r="L160" s="232">
        <v>21</v>
      </c>
      <c r="M160" s="232">
        <f>G160*(1+L160/100)</f>
        <v>0</v>
      </c>
      <c r="N160" s="232">
        <v>0</v>
      </c>
      <c r="O160" s="232">
        <f>ROUND(E160*N160,2)</f>
        <v>0</v>
      </c>
      <c r="P160" s="232">
        <v>0</v>
      </c>
      <c r="Q160" s="232">
        <f>ROUND(E160*P160,2)</f>
        <v>0</v>
      </c>
      <c r="R160" s="232"/>
      <c r="S160" s="232" t="s">
        <v>172</v>
      </c>
      <c r="T160" s="233" t="s">
        <v>162</v>
      </c>
      <c r="U160" s="219">
        <v>0</v>
      </c>
      <c r="V160" s="219">
        <f>ROUND(E160*U160,2)</f>
        <v>0</v>
      </c>
      <c r="W160" s="219"/>
      <c r="X160" s="219" t="s">
        <v>252</v>
      </c>
      <c r="Y160" s="210"/>
      <c r="Z160" s="210"/>
      <c r="AA160" s="210"/>
      <c r="AB160" s="210"/>
      <c r="AC160" s="210"/>
      <c r="AD160" s="210"/>
      <c r="AE160" s="210"/>
      <c r="AF160" s="210"/>
      <c r="AG160" s="210" t="s">
        <v>393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6" t="s">
        <v>702</v>
      </c>
      <c r="D161" s="251"/>
      <c r="E161" s="251"/>
      <c r="F161" s="251"/>
      <c r="G161" s="251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223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17"/>
      <c r="B162" s="218"/>
      <c r="C162" s="255"/>
      <c r="D162" s="234"/>
      <c r="E162" s="234"/>
      <c r="F162" s="234"/>
      <c r="G162" s="234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0"/>
      <c r="Z162" s="210"/>
      <c r="AA162" s="210"/>
      <c r="AB162" s="210"/>
      <c r="AC162" s="210"/>
      <c r="AD162" s="210"/>
      <c r="AE162" s="210"/>
      <c r="AF162" s="210"/>
      <c r="AG162" s="210" t="s">
        <v>165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27">
        <v>60</v>
      </c>
      <c r="B163" s="228" t="s">
        <v>703</v>
      </c>
      <c r="C163" s="238" t="s">
        <v>704</v>
      </c>
      <c r="D163" s="229" t="s">
        <v>233</v>
      </c>
      <c r="E163" s="230">
        <v>10.5</v>
      </c>
      <c r="F163" s="231"/>
      <c r="G163" s="232">
        <f>ROUND(E163*F163,2)</f>
        <v>0</v>
      </c>
      <c r="H163" s="231"/>
      <c r="I163" s="232">
        <f>ROUND(E163*H163,2)</f>
        <v>0</v>
      </c>
      <c r="J163" s="231"/>
      <c r="K163" s="232">
        <f>ROUND(E163*J163,2)</f>
        <v>0</v>
      </c>
      <c r="L163" s="232">
        <v>21</v>
      </c>
      <c r="M163" s="232">
        <f>G163*(1+L163/100)</f>
        <v>0</v>
      </c>
      <c r="N163" s="232">
        <v>0</v>
      </c>
      <c r="O163" s="232">
        <f>ROUND(E163*N163,2)</f>
        <v>0</v>
      </c>
      <c r="P163" s="232">
        <v>0</v>
      </c>
      <c r="Q163" s="232">
        <f>ROUND(E163*P163,2)</f>
        <v>0</v>
      </c>
      <c r="R163" s="232"/>
      <c r="S163" s="232" t="s">
        <v>172</v>
      </c>
      <c r="T163" s="233" t="s">
        <v>162</v>
      </c>
      <c r="U163" s="219">
        <v>0</v>
      </c>
      <c r="V163" s="219">
        <f>ROUND(E163*U163,2)</f>
        <v>0</v>
      </c>
      <c r="W163" s="219"/>
      <c r="X163" s="219" t="s">
        <v>252</v>
      </c>
      <c r="Y163" s="210"/>
      <c r="Z163" s="210"/>
      <c r="AA163" s="210"/>
      <c r="AB163" s="210"/>
      <c r="AC163" s="210"/>
      <c r="AD163" s="210"/>
      <c r="AE163" s="210"/>
      <c r="AF163" s="210"/>
      <c r="AG163" s="210" t="s">
        <v>393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17"/>
      <c r="B164" s="218"/>
      <c r="C164" s="239"/>
      <c r="D164" s="235"/>
      <c r="E164" s="235"/>
      <c r="F164" s="235"/>
      <c r="G164" s="235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0"/>
      <c r="Z164" s="210"/>
      <c r="AA164" s="210"/>
      <c r="AB164" s="210"/>
      <c r="AC164" s="210"/>
      <c r="AD164" s="210"/>
      <c r="AE164" s="210"/>
      <c r="AF164" s="210"/>
      <c r="AG164" s="210" t="s">
        <v>165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27">
        <v>61</v>
      </c>
      <c r="B165" s="228" t="s">
        <v>705</v>
      </c>
      <c r="C165" s="238" t="s">
        <v>706</v>
      </c>
      <c r="D165" s="229" t="s">
        <v>395</v>
      </c>
      <c r="E165" s="230">
        <v>28</v>
      </c>
      <c r="F165" s="231"/>
      <c r="G165" s="232">
        <f>ROUND(E165*F165,2)</f>
        <v>0</v>
      </c>
      <c r="H165" s="231"/>
      <c r="I165" s="232">
        <f>ROUND(E165*H165,2)</f>
        <v>0</v>
      </c>
      <c r="J165" s="231"/>
      <c r="K165" s="232">
        <f>ROUND(E165*J165,2)</f>
        <v>0</v>
      </c>
      <c r="L165" s="232">
        <v>21</v>
      </c>
      <c r="M165" s="232">
        <f>G165*(1+L165/100)</f>
        <v>0</v>
      </c>
      <c r="N165" s="232">
        <v>0</v>
      </c>
      <c r="O165" s="232">
        <f>ROUND(E165*N165,2)</f>
        <v>0</v>
      </c>
      <c r="P165" s="232">
        <v>0</v>
      </c>
      <c r="Q165" s="232">
        <f>ROUND(E165*P165,2)</f>
        <v>0</v>
      </c>
      <c r="R165" s="232"/>
      <c r="S165" s="232" t="s">
        <v>172</v>
      </c>
      <c r="T165" s="233" t="s">
        <v>162</v>
      </c>
      <c r="U165" s="219">
        <v>0</v>
      </c>
      <c r="V165" s="219">
        <f>ROUND(E165*U165,2)</f>
        <v>0</v>
      </c>
      <c r="W165" s="219"/>
      <c r="X165" s="219" t="s">
        <v>252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393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7"/>
      <c r="B166" s="218"/>
      <c r="C166" s="239"/>
      <c r="D166" s="235"/>
      <c r="E166" s="235"/>
      <c r="F166" s="235"/>
      <c r="G166" s="235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165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27">
        <v>62</v>
      </c>
      <c r="B167" s="228" t="s">
        <v>707</v>
      </c>
      <c r="C167" s="238" t="s">
        <v>708</v>
      </c>
      <c r="D167" s="229" t="s">
        <v>395</v>
      </c>
      <c r="E167" s="230">
        <v>3</v>
      </c>
      <c r="F167" s="231"/>
      <c r="G167" s="232">
        <f>ROUND(E167*F167,2)</f>
        <v>0</v>
      </c>
      <c r="H167" s="231"/>
      <c r="I167" s="232">
        <f>ROUND(E167*H167,2)</f>
        <v>0</v>
      </c>
      <c r="J167" s="231"/>
      <c r="K167" s="232">
        <f>ROUND(E167*J167,2)</f>
        <v>0</v>
      </c>
      <c r="L167" s="232">
        <v>21</v>
      </c>
      <c r="M167" s="232">
        <f>G167*(1+L167/100)</f>
        <v>0</v>
      </c>
      <c r="N167" s="232">
        <v>0</v>
      </c>
      <c r="O167" s="232">
        <f>ROUND(E167*N167,2)</f>
        <v>0</v>
      </c>
      <c r="P167" s="232">
        <v>0</v>
      </c>
      <c r="Q167" s="232">
        <f>ROUND(E167*P167,2)</f>
        <v>0</v>
      </c>
      <c r="R167" s="232"/>
      <c r="S167" s="232" t="s">
        <v>172</v>
      </c>
      <c r="T167" s="233" t="s">
        <v>162</v>
      </c>
      <c r="U167" s="219">
        <v>0</v>
      </c>
      <c r="V167" s="219">
        <f>ROUND(E167*U167,2)</f>
        <v>0</v>
      </c>
      <c r="W167" s="219"/>
      <c r="X167" s="219" t="s">
        <v>183</v>
      </c>
      <c r="Y167" s="210"/>
      <c r="Z167" s="210"/>
      <c r="AA167" s="210"/>
      <c r="AB167" s="210"/>
      <c r="AC167" s="210"/>
      <c r="AD167" s="210"/>
      <c r="AE167" s="210"/>
      <c r="AF167" s="210"/>
      <c r="AG167" s="210" t="s">
        <v>195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17"/>
      <c r="B168" s="218"/>
      <c r="C168" s="239"/>
      <c r="D168" s="235"/>
      <c r="E168" s="235"/>
      <c r="F168" s="235"/>
      <c r="G168" s="235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0"/>
      <c r="Z168" s="210"/>
      <c r="AA168" s="210"/>
      <c r="AB168" s="210"/>
      <c r="AC168" s="210"/>
      <c r="AD168" s="210"/>
      <c r="AE168" s="210"/>
      <c r="AF168" s="210"/>
      <c r="AG168" s="210" t="s">
        <v>165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27">
        <v>63</v>
      </c>
      <c r="B169" s="228" t="s">
        <v>709</v>
      </c>
      <c r="C169" s="238" t="s">
        <v>710</v>
      </c>
      <c r="D169" s="229" t="s">
        <v>566</v>
      </c>
      <c r="E169" s="230">
        <v>1</v>
      </c>
      <c r="F169" s="231"/>
      <c r="G169" s="232">
        <f>ROUND(E169*F169,2)</f>
        <v>0</v>
      </c>
      <c r="H169" s="231"/>
      <c r="I169" s="232">
        <f>ROUND(E169*H169,2)</f>
        <v>0</v>
      </c>
      <c r="J169" s="231"/>
      <c r="K169" s="232">
        <f>ROUND(E169*J169,2)</f>
        <v>0</v>
      </c>
      <c r="L169" s="232">
        <v>21</v>
      </c>
      <c r="M169" s="232">
        <f>G169*(1+L169/100)</f>
        <v>0</v>
      </c>
      <c r="N169" s="232">
        <v>0</v>
      </c>
      <c r="O169" s="232">
        <f>ROUND(E169*N169,2)</f>
        <v>0</v>
      </c>
      <c r="P169" s="232">
        <v>0</v>
      </c>
      <c r="Q169" s="232">
        <f>ROUND(E169*P169,2)</f>
        <v>0</v>
      </c>
      <c r="R169" s="232"/>
      <c r="S169" s="232" t="s">
        <v>172</v>
      </c>
      <c r="T169" s="233" t="s">
        <v>162</v>
      </c>
      <c r="U169" s="219">
        <v>0</v>
      </c>
      <c r="V169" s="219">
        <f>ROUND(E169*U169,2)</f>
        <v>0</v>
      </c>
      <c r="W169" s="219"/>
      <c r="X169" s="219" t="s">
        <v>252</v>
      </c>
      <c r="Y169" s="210"/>
      <c r="Z169" s="210"/>
      <c r="AA169" s="210"/>
      <c r="AB169" s="210"/>
      <c r="AC169" s="210"/>
      <c r="AD169" s="210"/>
      <c r="AE169" s="210"/>
      <c r="AF169" s="210"/>
      <c r="AG169" s="210" t="s">
        <v>393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7"/>
      <c r="B170" s="218"/>
      <c r="C170" s="239"/>
      <c r="D170" s="235"/>
      <c r="E170" s="235"/>
      <c r="F170" s="235"/>
      <c r="G170" s="235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165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27">
        <v>64</v>
      </c>
      <c r="B171" s="228" t="s">
        <v>711</v>
      </c>
      <c r="C171" s="238" t="s">
        <v>712</v>
      </c>
      <c r="D171" s="229" t="s">
        <v>566</v>
      </c>
      <c r="E171" s="230">
        <v>1</v>
      </c>
      <c r="F171" s="231"/>
      <c r="G171" s="232">
        <f>ROUND(E171*F171,2)</f>
        <v>0</v>
      </c>
      <c r="H171" s="231"/>
      <c r="I171" s="232">
        <f>ROUND(E171*H171,2)</f>
        <v>0</v>
      </c>
      <c r="J171" s="231"/>
      <c r="K171" s="232">
        <f>ROUND(E171*J171,2)</f>
        <v>0</v>
      </c>
      <c r="L171" s="232">
        <v>21</v>
      </c>
      <c r="M171" s="232">
        <f>G171*(1+L171/100)</f>
        <v>0</v>
      </c>
      <c r="N171" s="232">
        <v>0</v>
      </c>
      <c r="O171" s="232">
        <f>ROUND(E171*N171,2)</f>
        <v>0</v>
      </c>
      <c r="P171" s="232">
        <v>0</v>
      </c>
      <c r="Q171" s="232">
        <f>ROUND(E171*P171,2)</f>
        <v>0</v>
      </c>
      <c r="R171" s="232"/>
      <c r="S171" s="232" t="s">
        <v>172</v>
      </c>
      <c r="T171" s="233" t="s">
        <v>162</v>
      </c>
      <c r="U171" s="219">
        <v>0</v>
      </c>
      <c r="V171" s="219">
        <f>ROUND(E171*U171,2)</f>
        <v>0</v>
      </c>
      <c r="W171" s="219"/>
      <c r="X171" s="219" t="s">
        <v>252</v>
      </c>
      <c r="Y171" s="210"/>
      <c r="Z171" s="210"/>
      <c r="AA171" s="210"/>
      <c r="AB171" s="210"/>
      <c r="AC171" s="210"/>
      <c r="AD171" s="210"/>
      <c r="AE171" s="210"/>
      <c r="AF171" s="210"/>
      <c r="AG171" s="210" t="s">
        <v>393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17"/>
      <c r="B172" s="218"/>
      <c r="C172" s="239"/>
      <c r="D172" s="235"/>
      <c r="E172" s="235"/>
      <c r="F172" s="235"/>
      <c r="G172" s="235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0"/>
      <c r="Z172" s="210"/>
      <c r="AA172" s="210"/>
      <c r="AB172" s="210"/>
      <c r="AC172" s="210"/>
      <c r="AD172" s="210"/>
      <c r="AE172" s="210"/>
      <c r="AF172" s="210"/>
      <c r="AG172" s="210" t="s">
        <v>165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27">
        <v>65</v>
      </c>
      <c r="B173" s="228" t="s">
        <v>713</v>
      </c>
      <c r="C173" s="238" t="s">
        <v>714</v>
      </c>
      <c r="D173" s="229" t="s">
        <v>566</v>
      </c>
      <c r="E173" s="230">
        <v>1</v>
      </c>
      <c r="F173" s="231"/>
      <c r="G173" s="232">
        <f>ROUND(E173*F173,2)</f>
        <v>0</v>
      </c>
      <c r="H173" s="231"/>
      <c r="I173" s="232">
        <f>ROUND(E173*H173,2)</f>
        <v>0</v>
      </c>
      <c r="J173" s="231"/>
      <c r="K173" s="232">
        <f>ROUND(E173*J173,2)</f>
        <v>0</v>
      </c>
      <c r="L173" s="232">
        <v>21</v>
      </c>
      <c r="M173" s="232">
        <f>G173*(1+L173/100)</f>
        <v>0</v>
      </c>
      <c r="N173" s="232">
        <v>0</v>
      </c>
      <c r="O173" s="232">
        <f>ROUND(E173*N173,2)</f>
        <v>0</v>
      </c>
      <c r="P173" s="232">
        <v>0</v>
      </c>
      <c r="Q173" s="232">
        <f>ROUND(E173*P173,2)</f>
        <v>0</v>
      </c>
      <c r="R173" s="232"/>
      <c r="S173" s="232" t="s">
        <v>172</v>
      </c>
      <c r="T173" s="233" t="s">
        <v>162</v>
      </c>
      <c r="U173" s="219">
        <v>0</v>
      </c>
      <c r="V173" s="219">
        <f>ROUND(E173*U173,2)</f>
        <v>0</v>
      </c>
      <c r="W173" s="219"/>
      <c r="X173" s="219" t="s">
        <v>252</v>
      </c>
      <c r="Y173" s="210"/>
      <c r="Z173" s="210"/>
      <c r="AA173" s="210"/>
      <c r="AB173" s="210"/>
      <c r="AC173" s="210"/>
      <c r="AD173" s="210"/>
      <c r="AE173" s="210"/>
      <c r="AF173" s="210"/>
      <c r="AG173" s="210" t="s">
        <v>393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39"/>
      <c r="D174" s="235"/>
      <c r="E174" s="235"/>
      <c r="F174" s="235"/>
      <c r="G174" s="235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165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27">
        <v>66</v>
      </c>
      <c r="B175" s="228" t="s">
        <v>715</v>
      </c>
      <c r="C175" s="238" t="s">
        <v>716</v>
      </c>
      <c r="D175" s="229" t="s">
        <v>681</v>
      </c>
      <c r="E175" s="230">
        <v>10</v>
      </c>
      <c r="F175" s="231"/>
      <c r="G175" s="232">
        <f>ROUND(E175*F175,2)</f>
        <v>0</v>
      </c>
      <c r="H175" s="231"/>
      <c r="I175" s="232">
        <f>ROUND(E175*H175,2)</f>
        <v>0</v>
      </c>
      <c r="J175" s="231"/>
      <c r="K175" s="232">
        <f>ROUND(E175*J175,2)</f>
        <v>0</v>
      </c>
      <c r="L175" s="232">
        <v>21</v>
      </c>
      <c r="M175" s="232">
        <f>G175*(1+L175/100)</f>
        <v>0</v>
      </c>
      <c r="N175" s="232">
        <v>0</v>
      </c>
      <c r="O175" s="232">
        <f>ROUND(E175*N175,2)</f>
        <v>0</v>
      </c>
      <c r="P175" s="232">
        <v>0</v>
      </c>
      <c r="Q175" s="232">
        <f>ROUND(E175*P175,2)</f>
        <v>0</v>
      </c>
      <c r="R175" s="232"/>
      <c r="S175" s="232" t="s">
        <v>172</v>
      </c>
      <c r="T175" s="233" t="s">
        <v>162</v>
      </c>
      <c r="U175" s="219">
        <v>0</v>
      </c>
      <c r="V175" s="219">
        <f>ROUND(E175*U175,2)</f>
        <v>0</v>
      </c>
      <c r="W175" s="219"/>
      <c r="X175" s="219" t="s">
        <v>252</v>
      </c>
      <c r="Y175" s="210"/>
      <c r="Z175" s="210"/>
      <c r="AA175" s="210"/>
      <c r="AB175" s="210"/>
      <c r="AC175" s="210"/>
      <c r="AD175" s="210"/>
      <c r="AE175" s="210"/>
      <c r="AF175" s="210"/>
      <c r="AG175" s="210" t="s">
        <v>393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17"/>
      <c r="B176" s="218"/>
      <c r="C176" s="239"/>
      <c r="D176" s="235"/>
      <c r="E176" s="235"/>
      <c r="F176" s="235"/>
      <c r="G176" s="235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165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27">
        <v>67</v>
      </c>
      <c r="B177" s="228" t="s">
        <v>717</v>
      </c>
      <c r="C177" s="238" t="s">
        <v>718</v>
      </c>
      <c r="D177" s="229" t="s">
        <v>566</v>
      </c>
      <c r="E177" s="230">
        <v>1</v>
      </c>
      <c r="F177" s="231"/>
      <c r="G177" s="232">
        <f>ROUND(E177*F177,2)</f>
        <v>0</v>
      </c>
      <c r="H177" s="231"/>
      <c r="I177" s="232">
        <f>ROUND(E177*H177,2)</f>
        <v>0</v>
      </c>
      <c r="J177" s="231"/>
      <c r="K177" s="232">
        <f>ROUND(E177*J177,2)</f>
        <v>0</v>
      </c>
      <c r="L177" s="232">
        <v>21</v>
      </c>
      <c r="M177" s="232">
        <f>G177*(1+L177/100)</f>
        <v>0</v>
      </c>
      <c r="N177" s="232">
        <v>0</v>
      </c>
      <c r="O177" s="232">
        <f>ROUND(E177*N177,2)</f>
        <v>0</v>
      </c>
      <c r="P177" s="232">
        <v>0</v>
      </c>
      <c r="Q177" s="232">
        <f>ROUND(E177*P177,2)</f>
        <v>0</v>
      </c>
      <c r="R177" s="232"/>
      <c r="S177" s="232" t="s">
        <v>172</v>
      </c>
      <c r="T177" s="233" t="s">
        <v>162</v>
      </c>
      <c r="U177" s="219">
        <v>0</v>
      </c>
      <c r="V177" s="219">
        <f>ROUND(E177*U177,2)</f>
        <v>0</v>
      </c>
      <c r="W177" s="219"/>
      <c r="X177" s="219" t="s">
        <v>252</v>
      </c>
      <c r="Y177" s="210"/>
      <c r="Z177" s="210"/>
      <c r="AA177" s="210"/>
      <c r="AB177" s="210"/>
      <c r="AC177" s="210"/>
      <c r="AD177" s="210"/>
      <c r="AE177" s="210"/>
      <c r="AF177" s="210"/>
      <c r="AG177" s="210" t="s">
        <v>393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39"/>
      <c r="D178" s="235"/>
      <c r="E178" s="235"/>
      <c r="F178" s="235"/>
      <c r="G178" s="235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165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27">
        <v>68</v>
      </c>
      <c r="B179" s="228" t="s">
        <v>719</v>
      </c>
      <c r="C179" s="238" t="s">
        <v>720</v>
      </c>
      <c r="D179" s="229" t="s">
        <v>566</v>
      </c>
      <c r="E179" s="230">
        <v>1</v>
      </c>
      <c r="F179" s="231"/>
      <c r="G179" s="232">
        <f>ROUND(E179*F179,2)</f>
        <v>0</v>
      </c>
      <c r="H179" s="231"/>
      <c r="I179" s="232">
        <f>ROUND(E179*H179,2)</f>
        <v>0</v>
      </c>
      <c r="J179" s="231"/>
      <c r="K179" s="232">
        <f>ROUND(E179*J179,2)</f>
        <v>0</v>
      </c>
      <c r="L179" s="232">
        <v>21</v>
      </c>
      <c r="M179" s="232">
        <f>G179*(1+L179/100)</f>
        <v>0</v>
      </c>
      <c r="N179" s="232">
        <v>0</v>
      </c>
      <c r="O179" s="232">
        <f>ROUND(E179*N179,2)</f>
        <v>0</v>
      </c>
      <c r="P179" s="232">
        <v>0</v>
      </c>
      <c r="Q179" s="232">
        <f>ROUND(E179*P179,2)</f>
        <v>0</v>
      </c>
      <c r="R179" s="232"/>
      <c r="S179" s="232" t="s">
        <v>172</v>
      </c>
      <c r="T179" s="233" t="s">
        <v>162</v>
      </c>
      <c r="U179" s="219">
        <v>0</v>
      </c>
      <c r="V179" s="219">
        <f>ROUND(E179*U179,2)</f>
        <v>0</v>
      </c>
      <c r="W179" s="219"/>
      <c r="X179" s="219" t="s">
        <v>252</v>
      </c>
      <c r="Y179" s="210"/>
      <c r="Z179" s="210"/>
      <c r="AA179" s="210"/>
      <c r="AB179" s="210"/>
      <c r="AC179" s="210"/>
      <c r="AD179" s="210"/>
      <c r="AE179" s="210"/>
      <c r="AF179" s="210"/>
      <c r="AG179" s="210" t="s">
        <v>393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17"/>
      <c r="B180" s="218"/>
      <c r="C180" s="256" t="s">
        <v>721</v>
      </c>
      <c r="D180" s="251"/>
      <c r="E180" s="251"/>
      <c r="F180" s="251"/>
      <c r="G180" s="251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0"/>
      <c r="Z180" s="210"/>
      <c r="AA180" s="210"/>
      <c r="AB180" s="210"/>
      <c r="AC180" s="210"/>
      <c r="AD180" s="210"/>
      <c r="AE180" s="210"/>
      <c r="AF180" s="210"/>
      <c r="AG180" s="210" t="s">
        <v>223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7"/>
      <c r="B181" s="218"/>
      <c r="C181" s="255"/>
      <c r="D181" s="234"/>
      <c r="E181" s="234"/>
      <c r="F181" s="234"/>
      <c r="G181" s="234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165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x14ac:dyDescent="0.2">
      <c r="A182" s="221" t="s">
        <v>156</v>
      </c>
      <c r="B182" s="222" t="s">
        <v>83</v>
      </c>
      <c r="C182" s="237" t="s">
        <v>84</v>
      </c>
      <c r="D182" s="223"/>
      <c r="E182" s="224"/>
      <c r="F182" s="225"/>
      <c r="G182" s="225">
        <f>SUMIF(AG183:AG213,"&lt;&gt;NOR",G183:G213)</f>
        <v>0</v>
      </c>
      <c r="H182" s="225"/>
      <c r="I182" s="225">
        <f>SUM(I183:I213)</f>
        <v>0</v>
      </c>
      <c r="J182" s="225"/>
      <c r="K182" s="225">
        <f>SUM(K183:K213)</f>
        <v>0</v>
      </c>
      <c r="L182" s="225"/>
      <c r="M182" s="225">
        <f>SUM(M183:M213)</f>
        <v>0</v>
      </c>
      <c r="N182" s="225"/>
      <c r="O182" s="225">
        <f>SUM(O183:O213)</f>
        <v>0</v>
      </c>
      <c r="P182" s="225"/>
      <c r="Q182" s="225">
        <f>SUM(Q183:Q213)</f>
        <v>0</v>
      </c>
      <c r="R182" s="225"/>
      <c r="S182" s="225"/>
      <c r="T182" s="226"/>
      <c r="U182" s="220"/>
      <c r="V182" s="220">
        <f>SUM(V183:V213)</f>
        <v>43.980000000000004</v>
      </c>
      <c r="W182" s="220"/>
      <c r="X182" s="220"/>
      <c r="AG182" t="s">
        <v>157</v>
      </c>
    </row>
    <row r="183" spans="1:60" outlineLevel="1" x14ac:dyDescent="0.2">
      <c r="A183" s="227">
        <v>69</v>
      </c>
      <c r="B183" s="228" t="s">
        <v>722</v>
      </c>
      <c r="C183" s="238" t="s">
        <v>723</v>
      </c>
      <c r="D183" s="229" t="s">
        <v>233</v>
      </c>
      <c r="E183" s="230">
        <v>1846</v>
      </c>
      <c r="F183" s="231"/>
      <c r="G183" s="232">
        <f>ROUND(E183*F183,2)</f>
        <v>0</v>
      </c>
      <c r="H183" s="231"/>
      <c r="I183" s="232">
        <f>ROUND(E183*H183,2)</f>
        <v>0</v>
      </c>
      <c r="J183" s="231"/>
      <c r="K183" s="232">
        <f>ROUND(E183*J183,2)</f>
        <v>0</v>
      </c>
      <c r="L183" s="232">
        <v>21</v>
      </c>
      <c r="M183" s="232">
        <f>G183*(1+L183/100)</f>
        <v>0</v>
      </c>
      <c r="N183" s="232">
        <v>0</v>
      </c>
      <c r="O183" s="232">
        <f>ROUND(E183*N183,2)</f>
        <v>0</v>
      </c>
      <c r="P183" s="232">
        <v>0</v>
      </c>
      <c r="Q183" s="232">
        <f>ROUND(E183*P183,2)</f>
        <v>0</v>
      </c>
      <c r="R183" s="232"/>
      <c r="S183" s="232" t="s">
        <v>161</v>
      </c>
      <c r="T183" s="233" t="s">
        <v>162</v>
      </c>
      <c r="U183" s="219">
        <v>2E-3</v>
      </c>
      <c r="V183" s="219">
        <f>ROUND(E183*U183,2)</f>
        <v>3.69</v>
      </c>
      <c r="W183" s="219"/>
      <c r="X183" s="219" t="s">
        <v>183</v>
      </c>
      <c r="Y183" s="210"/>
      <c r="Z183" s="210"/>
      <c r="AA183" s="210"/>
      <c r="AB183" s="210"/>
      <c r="AC183" s="210"/>
      <c r="AD183" s="210"/>
      <c r="AE183" s="210"/>
      <c r="AF183" s="210"/>
      <c r="AG183" s="210" t="s">
        <v>195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17"/>
      <c r="B184" s="218"/>
      <c r="C184" s="256" t="s">
        <v>561</v>
      </c>
      <c r="D184" s="251"/>
      <c r="E184" s="251"/>
      <c r="F184" s="251"/>
      <c r="G184" s="251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0"/>
      <c r="Z184" s="210"/>
      <c r="AA184" s="210"/>
      <c r="AB184" s="210"/>
      <c r="AC184" s="210"/>
      <c r="AD184" s="210"/>
      <c r="AE184" s="210"/>
      <c r="AF184" s="210"/>
      <c r="AG184" s="210" t="s">
        <v>223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7"/>
      <c r="B185" s="218"/>
      <c r="C185" s="254" t="s">
        <v>724</v>
      </c>
      <c r="D185" s="243"/>
      <c r="E185" s="244">
        <v>1846</v>
      </c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0"/>
      <c r="Z185" s="210"/>
      <c r="AA185" s="210"/>
      <c r="AB185" s="210"/>
      <c r="AC185" s="210"/>
      <c r="AD185" s="210"/>
      <c r="AE185" s="210"/>
      <c r="AF185" s="210"/>
      <c r="AG185" s="210" t="s">
        <v>188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17"/>
      <c r="B186" s="218"/>
      <c r="C186" s="255"/>
      <c r="D186" s="234"/>
      <c r="E186" s="234"/>
      <c r="F186" s="234"/>
      <c r="G186" s="234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0"/>
      <c r="Z186" s="210"/>
      <c r="AA186" s="210"/>
      <c r="AB186" s="210"/>
      <c r="AC186" s="210"/>
      <c r="AD186" s="210"/>
      <c r="AE186" s="210"/>
      <c r="AF186" s="210"/>
      <c r="AG186" s="210" t="s">
        <v>165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27">
        <v>70</v>
      </c>
      <c r="B187" s="228" t="s">
        <v>616</v>
      </c>
      <c r="C187" s="238" t="s">
        <v>617</v>
      </c>
      <c r="D187" s="229" t="s">
        <v>233</v>
      </c>
      <c r="E187" s="230">
        <v>1846</v>
      </c>
      <c r="F187" s="231"/>
      <c r="G187" s="232">
        <f>ROUND(E187*F187,2)</f>
        <v>0</v>
      </c>
      <c r="H187" s="231"/>
      <c r="I187" s="232">
        <f>ROUND(E187*H187,2)</f>
        <v>0</v>
      </c>
      <c r="J187" s="231"/>
      <c r="K187" s="232">
        <f>ROUND(E187*J187,2)</f>
        <v>0</v>
      </c>
      <c r="L187" s="232">
        <v>21</v>
      </c>
      <c r="M187" s="232">
        <f>G187*(1+L187/100)</f>
        <v>0</v>
      </c>
      <c r="N187" s="232">
        <v>0</v>
      </c>
      <c r="O187" s="232">
        <f>ROUND(E187*N187,2)</f>
        <v>0</v>
      </c>
      <c r="P187" s="232">
        <v>0</v>
      </c>
      <c r="Q187" s="232">
        <f>ROUND(E187*P187,2)</f>
        <v>0</v>
      </c>
      <c r="R187" s="232"/>
      <c r="S187" s="232" t="s">
        <v>161</v>
      </c>
      <c r="T187" s="233" t="s">
        <v>162</v>
      </c>
      <c r="U187" s="219">
        <v>1E-3</v>
      </c>
      <c r="V187" s="219">
        <f>ROUND(E187*U187,2)</f>
        <v>1.85</v>
      </c>
      <c r="W187" s="219"/>
      <c r="X187" s="219" t="s">
        <v>183</v>
      </c>
      <c r="Y187" s="210"/>
      <c r="Z187" s="210"/>
      <c r="AA187" s="210"/>
      <c r="AB187" s="210"/>
      <c r="AC187" s="210"/>
      <c r="AD187" s="210"/>
      <c r="AE187" s="210"/>
      <c r="AF187" s="210"/>
      <c r="AG187" s="210" t="s">
        <v>195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17"/>
      <c r="B188" s="218"/>
      <c r="C188" s="256" t="s">
        <v>725</v>
      </c>
      <c r="D188" s="251"/>
      <c r="E188" s="251"/>
      <c r="F188" s="251"/>
      <c r="G188" s="251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0"/>
      <c r="Z188" s="210"/>
      <c r="AA188" s="210"/>
      <c r="AB188" s="210"/>
      <c r="AC188" s="210"/>
      <c r="AD188" s="210"/>
      <c r="AE188" s="210"/>
      <c r="AF188" s="210"/>
      <c r="AG188" s="210" t="s">
        <v>223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17"/>
      <c r="B189" s="218"/>
      <c r="C189" s="254" t="s">
        <v>726</v>
      </c>
      <c r="D189" s="243"/>
      <c r="E189" s="244">
        <v>1846</v>
      </c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0"/>
      <c r="Z189" s="210"/>
      <c r="AA189" s="210"/>
      <c r="AB189" s="210"/>
      <c r="AC189" s="210"/>
      <c r="AD189" s="210"/>
      <c r="AE189" s="210"/>
      <c r="AF189" s="210"/>
      <c r="AG189" s="210" t="s">
        <v>188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55"/>
      <c r="D190" s="234"/>
      <c r="E190" s="234"/>
      <c r="F190" s="234"/>
      <c r="G190" s="234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165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27">
        <v>71</v>
      </c>
      <c r="B191" s="228" t="s">
        <v>619</v>
      </c>
      <c r="C191" s="238" t="s">
        <v>620</v>
      </c>
      <c r="D191" s="229" t="s">
        <v>233</v>
      </c>
      <c r="E191" s="230">
        <v>1846</v>
      </c>
      <c r="F191" s="231"/>
      <c r="G191" s="232">
        <f>ROUND(E191*F191,2)</f>
        <v>0</v>
      </c>
      <c r="H191" s="231"/>
      <c r="I191" s="232">
        <f>ROUND(E191*H191,2)</f>
        <v>0</v>
      </c>
      <c r="J191" s="231"/>
      <c r="K191" s="232">
        <f>ROUND(E191*J191,2)</f>
        <v>0</v>
      </c>
      <c r="L191" s="232">
        <v>21</v>
      </c>
      <c r="M191" s="232">
        <f>G191*(1+L191/100)</f>
        <v>0</v>
      </c>
      <c r="N191" s="232">
        <v>0</v>
      </c>
      <c r="O191" s="232">
        <f>ROUND(E191*N191,2)</f>
        <v>0</v>
      </c>
      <c r="P191" s="232">
        <v>0</v>
      </c>
      <c r="Q191" s="232">
        <f>ROUND(E191*P191,2)</f>
        <v>0</v>
      </c>
      <c r="R191" s="232"/>
      <c r="S191" s="232" t="s">
        <v>161</v>
      </c>
      <c r="T191" s="233" t="s">
        <v>162</v>
      </c>
      <c r="U191" s="219">
        <v>0.02</v>
      </c>
      <c r="V191" s="219">
        <f>ROUND(E191*U191,2)</f>
        <v>36.92</v>
      </c>
      <c r="W191" s="219"/>
      <c r="X191" s="219" t="s">
        <v>183</v>
      </c>
      <c r="Y191" s="210"/>
      <c r="Z191" s="210"/>
      <c r="AA191" s="210"/>
      <c r="AB191" s="210"/>
      <c r="AC191" s="210"/>
      <c r="AD191" s="210"/>
      <c r="AE191" s="210"/>
      <c r="AF191" s="210"/>
      <c r="AG191" s="210" t="s">
        <v>195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56" t="s">
        <v>725</v>
      </c>
      <c r="D192" s="251"/>
      <c r="E192" s="251"/>
      <c r="F192" s="251"/>
      <c r="G192" s="251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223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17"/>
      <c r="B193" s="218"/>
      <c r="C193" s="254" t="s">
        <v>727</v>
      </c>
      <c r="D193" s="243"/>
      <c r="E193" s="244">
        <v>1846</v>
      </c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0"/>
      <c r="Z193" s="210"/>
      <c r="AA193" s="210"/>
      <c r="AB193" s="210"/>
      <c r="AC193" s="210"/>
      <c r="AD193" s="210"/>
      <c r="AE193" s="210"/>
      <c r="AF193" s="210"/>
      <c r="AG193" s="210" t="s">
        <v>188</v>
      </c>
      <c r="AH193" s="210">
        <v>5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55"/>
      <c r="D194" s="234"/>
      <c r="E194" s="234"/>
      <c r="F194" s="234"/>
      <c r="G194" s="234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165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27">
        <v>72</v>
      </c>
      <c r="B195" s="228" t="s">
        <v>728</v>
      </c>
      <c r="C195" s="238" t="s">
        <v>729</v>
      </c>
      <c r="D195" s="229" t="s">
        <v>233</v>
      </c>
      <c r="E195" s="230">
        <v>923</v>
      </c>
      <c r="F195" s="231"/>
      <c r="G195" s="232">
        <f>ROUND(E195*F195,2)</f>
        <v>0</v>
      </c>
      <c r="H195" s="231"/>
      <c r="I195" s="232">
        <f>ROUND(E195*H195,2)</f>
        <v>0</v>
      </c>
      <c r="J195" s="231"/>
      <c r="K195" s="232">
        <f>ROUND(E195*J195,2)</f>
        <v>0</v>
      </c>
      <c r="L195" s="232">
        <v>21</v>
      </c>
      <c r="M195" s="232">
        <f>G195*(1+L195/100)</f>
        <v>0</v>
      </c>
      <c r="N195" s="232">
        <v>0</v>
      </c>
      <c r="O195" s="232">
        <f>ROUND(E195*N195,2)</f>
        <v>0</v>
      </c>
      <c r="P195" s="232">
        <v>0</v>
      </c>
      <c r="Q195" s="232">
        <f>ROUND(E195*P195,2)</f>
        <v>0</v>
      </c>
      <c r="R195" s="232"/>
      <c r="S195" s="232" t="s">
        <v>172</v>
      </c>
      <c r="T195" s="233" t="s">
        <v>162</v>
      </c>
      <c r="U195" s="219">
        <v>0</v>
      </c>
      <c r="V195" s="219">
        <f>ROUND(E195*U195,2)</f>
        <v>0</v>
      </c>
      <c r="W195" s="219"/>
      <c r="X195" s="219" t="s">
        <v>183</v>
      </c>
      <c r="Y195" s="210"/>
      <c r="Z195" s="210"/>
      <c r="AA195" s="210"/>
      <c r="AB195" s="210"/>
      <c r="AC195" s="210"/>
      <c r="AD195" s="210"/>
      <c r="AE195" s="210"/>
      <c r="AF195" s="210"/>
      <c r="AG195" s="210" t="s">
        <v>195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17"/>
      <c r="B196" s="218"/>
      <c r="C196" s="239"/>
      <c r="D196" s="235"/>
      <c r="E196" s="235"/>
      <c r="F196" s="235"/>
      <c r="G196" s="235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165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27">
        <v>73</v>
      </c>
      <c r="B197" s="228" t="s">
        <v>686</v>
      </c>
      <c r="C197" s="238" t="s">
        <v>687</v>
      </c>
      <c r="D197" s="229" t="s">
        <v>180</v>
      </c>
      <c r="E197" s="230">
        <v>96.915000000000006</v>
      </c>
      <c r="F197" s="231"/>
      <c r="G197" s="232">
        <f>ROUND(E197*F197,2)</f>
        <v>0</v>
      </c>
      <c r="H197" s="231"/>
      <c r="I197" s="232">
        <f>ROUND(E197*H197,2)</f>
        <v>0</v>
      </c>
      <c r="J197" s="231"/>
      <c r="K197" s="232">
        <f>ROUND(E197*J197,2)</f>
        <v>0</v>
      </c>
      <c r="L197" s="232">
        <v>21</v>
      </c>
      <c r="M197" s="232">
        <f>G197*(1+L197/100)</f>
        <v>0</v>
      </c>
      <c r="N197" s="232">
        <v>0</v>
      </c>
      <c r="O197" s="232">
        <f>ROUND(E197*N197,2)</f>
        <v>0</v>
      </c>
      <c r="P197" s="232">
        <v>0</v>
      </c>
      <c r="Q197" s="232">
        <f>ROUND(E197*P197,2)</f>
        <v>0</v>
      </c>
      <c r="R197" s="232"/>
      <c r="S197" s="232" t="s">
        <v>172</v>
      </c>
      <c r="T197" s="233" t="s">
        <v>162</v>
      </c>
      <c r="U197" s="219">
        <v>0</v>
      </c>
      <c r="V197" s="219">
        <f>ROUND(E197*U197,2)</f>
        <v>0</v>
      </c>
      <c r="W197" s="219"/>
      <c r="X197" s="219" t="s">
        <v>252</v>
      </c>
      <c r="Y197" s="210"/>
      <c r="Z197" s="210"/>
      <c r="AA197" s="210"/>
      <c r="AB197" s="210"/>
      <c r="AC197" s="210"/>
      <c r="AD197" s="210"/>
      <c r="AE197" s="210"/>
      <c r="AF197" s="210"/>
      <c r="AG197" s="210" t="s">
        <v>393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17"/>
      <c r="B198" s="218"/>
      <c r="C198" s="256" t="s">
        <v>730</v>
      </c>
      <c r="D198" s="251"/>
      <c r="E198" s="251"/>
      <c r="F198" s="251"/>
      <c r="G198" s="251"/>
      <c r="H198" s="219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0"/>
      <c r="Z198" s="210"/>
      <c r="AA198" s="210"/>
      <c r="AB198" s="210"/>
      <c r="AC198" s="210"/>
      <c r="AD198" s="210"/>
      <c r="AE198" s="210"/>
      <c r="AF198" s="210"/>
      <c r="AG198" s="210" t="s">
        <v>223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17"/>
      <c r="B199" s="218"/>
      <c r="C199" s="254" t="s">
        <v>731</v>
      </c>
      <c r="D199" s="243"/>
      <c r="E199" s="244">
        <v>96.915000000000006</v>
      </c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0"/>
      <c r="Z199" s="210"/>
      <c r="AA199" s="210"/>
      <c r="AB199" s="210"/>
      <c r="AC199" s="210"/>
      <c r="AD199" s="210"/>
      <c r="AE199" s="210"/>
      <c r="AF199" s="210"/>
      <c r="AG199" s="210" t="s">
        <v>188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17"/>
      <c r="B200" s="218"/>
      <c r="C200" s="255"/>
      <c r="D200" s="234"/>
      <c r="E200" s="234"/>
      <c r="F200" s="234"/>
      <c r="G200" s="234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165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27">
        <v>74</v>
      </c>
      <c r="B201" s="228" t="s">
        <v>732</v>
      </c>
      <c r="C201" s="238" t="s">
        <v>733</v>
      </c>
      <c r="D201" s="229" t="s">
        <v>233</v>
      </c>
      <c r="E201" s="230">
        <v>923</v>
      </c>
      <c r="F201" s="231"/>
      <c r="G201" s="232">
        <f>ROUND(E201*F201,2)</f>
        <v>0</v>
      </c>
      <c r="H201" s="231"/>
      <c r="I201" s="232">
        <f>ROUND(E201*H201,2)</f>
        <v>0</v>
      </c>
      <c r="J201" s="231"/>
      <c r="K201" s="232">
        <f>ROUND(E201*J201,2)</f>
        <v>0</v>
      </c>
      <c r="L201" s="232">
        <v>21</v>
      </c>
      <c r="M201" s="232">
        <f>G201*(1+L201/100)</f>
        <v>0</v>
      </c>
      <c r="N201" s="232">
        <v>0</v>
      </c>
      <c r="O201" s="232">
        <f>ROUND(E201*N201,2)</f>
        <v>0</v>
      </c>
      <c r="P201" s="232">
        <v>0</v>
      </c>
      <c r="Q201" s="232">
        <f>ROUND(E201*P201,2)</f>
        <v>0</v>
      </c>
      <c r="R201" s="232"/>
      <c r="S201" s="232" t="s">
        <v>161</v>
      </c>
      <c r="T201" s="233" t="s">
        <v>162</v>
      </c>
      <c r="U201" s="219">
        <v>1E-3</v>
      </c>
      <c r="V201" s="219">
        <f>ROUND(E201*U201,2)</f>
        <v>0.92</v>
      </c>
      <c r="W201" s="219"/>
      <c r="X201" s="219" t="s">
        <v>183</v>
      </c>
      <c r="Y201" s="210"/>
      <c r="Z201" s="210"/>
      <c r="AA201" s="210"/>
      <c r="AB201" s="210"/>
      <c r="AC201" s="210"/>
      <c r="AD201" s="210"/>
      <c r="AE201" s="210"/>
      <c r="AF201" s="210"/>
      <c r="AG201" s="210" t="s">
        <v>195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17"/>
      <c r="B202" s="218"/>
      <c r="C202" s="239"/>
      <c r="D202" s="235"/>
      <c r="E202" s="235"/>
      <c r="F202" s="235"/>
      <c r="G202" s="235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0"/>
      <c r="Z202" s="210"/>
      <c r="AA202" s="210"/>
      <c r="AB202" s="210"/>
      <c r="AC202" s="210"/>
      <c r="AD202" s="210"/>
      <c r="AE202" s="210"/>
      <c r="AF202" s="210"/>
      <c r="AG202" s="210" t="s">
        <v>165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ht="22.5" outlineLevel="1" x14ac:dyDescent="0.2">
      <c r="A203" s="227">
        <v>75</v>
      </c>
      <c r="B203" s="228" t="s">
        <v>734</v>
      </c>
      <c r="C203" s="238" t="s">
        <v>735</v>
      </c>
      <c r="D203" s="229" t="s">
        <v>233</v>
      </c>
      <c r="E203" s="230">
        <v>2769</v>
      </c>
      <c r="F203" s="231"/>
      <c r="G203" s="232">
        <f>ROUND(E203*F203,2)</f>
        <v>0</v>
      </c>
      <c r="H203" s="231"/>
      <c r="I203" s="232">
        <f>ROUND(E203*H203,2)</f>
        <v>0</v>
      </c>
      <c r="J203" s="231"/>
      <c r="K203" s="232">
        <f>ROUND(E203*J203,2)</f>
        <v>0</v>
      </c>
      <c r="L203" s="232">
        <v>21</v>
      </c>
      <c r="M203" s="232">
        <f>G203*(1+L203/100)</f>
        <v>0</v>
      </c>
      <c r="N203" s="232">
        <v>0</v>
      </c>
      <c r="O203" s="232">
        <f>ROUND(E203*N203,2)</f>
        <v>0</v>
      </c>
      <c r="P203" s="232">
        <v>0</v>
      </c>
      <c r="Q203" s="232">
        <f>ROUND(E203*P203,2)</f>
        <v>0</v>
      </c>
      <c r="R203" s="232"/>
      <c r="S203" s="232" t="s">
        <v>172</v>
      </c>
      <c r="T203" s="233" t="s">
        <v>162</v>
      </c>
      <c r="U203" s="219">
        <v>0</v>
      </c>
      <c r="V203" s="219">
        <f>ROUND(E203*U203,2)</f>
        <v>0</v>
      </c>
      <c r="W203" s="219"/>
      <c r="X203" s="219" t="s">
        <v>252</v>
      </c>
      <c r="Y203" s="210"/>
      <c r="Z203" s="210"/>
      <c r="AA203" s="210"/>
      <c r="AB203" s="210"/>
      <c r="AC203" s="210"/>
      <c r="AD203" s="210"/>
      <c r="AE203" s="210"/>
      <c r="AF203" s="210"/>
      <c r="AG203" s="210" t="s">
        <v>393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17"/>
      <c r="B204" s="218"/>
      <c r="C204" s="256" t="s">
        <v>736</v>
      </c>
      <c r="D204" s="251"/>
      <c r="E204" s="251"/>
      <c r="F204" s="251"/>
      <c r="G204" s="251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223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17"/>
      <c r="B205" s="218"/>
      <c r="C205" s="254" t="s">
        <v>737</v>
      </c>
      <c r="D205" s="243"/>
      <c r="E205" s="244">
        <v>2769</v>
      </c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0"/>
      <c r="Z205" s="210"/>
      <c r="AA205" s="210"/>
      <c r="AB205" s="210"/>
      <c r="AC205" s="210"/>
      <c r="AD205" s="210"/>
      <c r="AE205" s="210"/>
      <c r="AF205" s="210"/>
      <c r="AG205" s="210" t="s">
        <v>188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7"/>
      <c r="B206" s="218"/>
      <c r="C206" s="255"/>
      <c r="D206" s="234"/>
      <c r="E206" s="234"/>
      <c r="F206" s="234"/>
      <c r="G206" s="234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0"/>
      <c r="Z206" s="210"/>
      <c r="AA206" s="210"/>
      <c r="AB206" s="210"/>
      <c r="AC206" s="210"/>
      <c r="AD206" s="210"/>
      <c r="AE206" s="210"/>
      <c r="AF206" s="210"/>
      <c r="AG206" s="210" t="s">
        <v>165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27">
        <v>76</v>
      </c>
      <c r="B207" s="228" t="s">
        <v>738</v>
      </c>
      <c r="C207" s="238" t="s">
        <v>739</v>
      </c>
      <c r="D207" s="229" t="s">
        <v>251</v>
      </c>
      <c r="E207" s="230">
        <v>2.8000000000000001E-2</v>
      </c>
      <c r="F207" s="231"/>
      <c r="G207" s="232">
        <f>ROUND(E207*F207,2)</f>
        <v>0</v>
      </c>
      <c r="H207" s="231"/>
      <c r="I207" s="232">
        <f>ROUND(E207*H207,2)</f>
        <v>0</v>
      </c>
      <c r="J207" s="231"/>
      <c r="K207" s="232">
        <f>ROUND(E207*J207,2)</f>
        <v>0</v>
      </c>
      <c r="L207" s="232">
        <v>21</v>
      </c>
      <c r="M207" s="232">
        <f>G207*(1+L207/100)</f>
        <v>0</v>
      </c>
      <c r="N207" s="232">
        <v>0</v>
      </c>
      <c r="O207" s="232">
        <f>ROUND(E207*N207,2)</f>
        <v>0</v>
      </c>
      <c r="P207" s="232">
        <v>0</v>
      </c>
      <c r="Q207" s="232">
        <f>ROUND(E207*P207,2)</f>
        <v>0</v>
      </c>
      <c r="R207" s="232"/>
      <c r="S207" s="232" t="s">
        <v>161</v>
      </c>
      <c r="T207" s="233" t="s">
        <v>162</v>
      </c>
      <c r="U207" s="219">
        <v>21.43</v>
      </c>
      <c r="V207" s="219">
        <f>ROUND(E207*U207,2)</f>
        <v>0.6</v>
      </c>
      <c r="W207" s="219"/>
      <c r="X207" s="219" t="s">
        <v>183</v>
      </c>
      <c r="Y207" s="210"/>
      <c r="Z207" s="210"/>
      <c r="AA207" s="210"/>
      <c r="AB207" s="210"/>
      <c r="AC207" s="210"/>
      <c r="AD207" s="210"/>
      <c r="AE207" s="210"/>
      <c r="AF207" s="210"/>
      <c r="AG207" s="210" t="s">
        <v>195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39"/>
      <c r="D208" s="235"/>
      <c r="E208" s="235"/>
      <c r="F208" s="235"/>
      <c r="G208" s="235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165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27">
        <v>77</v>
      </c>
      <c r="B209" s="228" t="s">
        <v>740</v>
      </c>
      <c r="C209" s="238" t="s">
        <v>741</v>
      </c>
      <c r="D209" s="229" t="s">
        <v>654</v>
      </c>
      <c r="E209" s="230">
        <v>27.69</v>
      </c>
      <c r="F209" s="231"/>
      <c r="G209" s="232">
        <f>ROUND(E209*F209,2)</f>
        <v>0</v>
      </c>
      <c r="H209" s="231"/>
      <c r="I209" s="232">
        <f>ROUND(E209*H209,2)</f>
        <v>0</v>
      </c>
      <c r="J209" s="231"/>
      <c r="K209" s="232">
        <f>ROUND(E209*J209,2)</f>
        <v>0</v>
      </c>
      <c r="L209" s="232">
        <v>21</v>
      </c>
      <c r="M209" s="232">
        <f>G209*(1+L209/100)</f>
        <v>0</v>
      </c>
      <c r="N209" s="232">
        <v>0</v>
      </c>
      <c r="O209" s="232">
        <f>ROUND(E209*N209,2)</f>
        <v>0</v>
      </c>
      <c r="P209" s="232">
        <v>0</v>
      </c>
      <c r="Q209" s="232">
        <f>ROUND(E209*P209,2)</f>
        <v>0</v>
      </c>
      <c r="R209" s="232"/>
      <c r="S209" s="232" t="s">
        <v>172</v>
      </c>
      <c r="T209" s="233" t="s">
        <v>162</v>
      </c>
      <c r="U209" s="219">
        <v>0</v>
      </c>
      <c r="V209" s="219">
        <f>ROUND(E209*U209,2)</f>
        <v>0</v>
      </c>
      <c r="W209" s="219"/>
      <c r="X209" s="219" t="s">
        <v>252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393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17"/>
      <c r="B210" s="218"/>
      <c r="C210" s="256" t="s">
        <v>742</v>
      </c>
      <c r="D210" s="251"/>
      <c r="E210" s="251"/>
      <c r="F210" s="251"/>
      <c r="G210" s="251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0"/>
      <c r="Z210" s="210"/>
      <c r="AA210" s="210"/>
      <c r="AB210" s="210"/>
      <c r="AC210" s="210"/>
      <c r="AD210" s="210"/>
      <c r="AE210" s="210"/>
      <c r="AF210" s="210"/>
      <c r="AG210" s="210" t="s">
        <v>223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17"/>
      <c r="B211" s="218"/>
      <c r="C211" s="255"/>
      <c r="D211" s="234"/>
      <c r="E211" s="234"/>
      <c r="F211" s="234"/>
      <c r="G211" s="234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0"/>
      <c r="Z211" s="210"/>
      <c r="AA211" s="210"/>
      <c r="AB211" s="210"/>
      <c r="AC211" s="210"/>
      <c r="AD211" s="210"/>
      <c r="AE211" s="210"/>
      <c r="AF211" s="210"/>
      <c r="AG211" s="210" t="s">
        <v>165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27">
        <v>78</v>
      </c>
      <c r="B212" s="228" t="s">
        <v>743</v>
      </c>
      <c r="C212" s="238" t="s">
        <v>744</v>
      </c>
      <c r="D212" s="229" t="s">
        <v>654</v>
      </c>
      <c r="E212" s="230">
        <v>27.69</v>
      </c>
      <c r="F212" s="231"/>
      <c r="G212" s="232">
        <f>ROUND(E212*F212,2)</f>
        <v>0</v>
      </c>
      <c r="H212" s="231"/>
      <c r="I212" s="232">
        <f>ROUND(E212*H212,2)</f>
        <v>0</v>
      </c>
      <c r="J212" s="231"/>
      <c r="K212" s="232">
        <f>ROUND(E212*J212,2)</f>
        <v>0</v>
      </c>
      <c r="L212" s="232">
        <v>21</v>
      </c>
      <c r="M212" s="232">
        <f>G212*(1+L212/100)</f>
        <v>0</v>
      </c>
      <c r="N212" s="232">
        <v>0</v>
      </c>
      <c r="O212" s="232">
        <f>ROUND(E212*N212,2)</f>
        <v>0</v>
      </c>
      <c r="P212" s="232">
        <v>0</v>
      </c>
      <c r="Q212" s="232">
        <f>ROUND(E212*P212,2)</f>
        <v>0</v>
      </c>
      <c r="R212" s="232"/>
      <c r="S212" s="232" t="s">
        <v>172</v>
      </c>
      <c r="T212" s="233" t="s">
        <v>162</v>
      </c>
      <c r="U212" s="219">
        <v>0</v>
      </c>
      <c r="V212" s="219">
        <f>ROUND(E212*U212,2)</f>
        <v>0</v>
      </c>
      <c r="W212" s="219"/>
      <c r="X212" s="219" t="s">
        <v>252</v>
      </c>
      <c r="Y212" s="210"/>
      <c r="Z212" s="210"/>
      <c r="AA212" s="210"/>
      <c r="AB212" s="210"/>
      <c r="AC212" s="210"/>
      <c r="AD212" s="210"/>
      <c r="AE212" s="210"/>
      <c r="AF212" s="210"/>
      <c r="AG212" s="210" t="s">
        <v>393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17"/>
      <c r="B213" s="218"/>
      <c r="C213" s="239"/>
      <c r="D213" s="235"/>
      <c r="E213" s="235"/>
      <c r="F213" s="235"/>
      <c r="G213" s="235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0"/>
      <c r="Z213" s="210"/>
      <c r="AA213" s="210"/>
      <c r="AB213" s="210"/>
      <c r="AC213" s="210"/>
      <c r="AD213" s="210"/>
      <c r="AE213" s="210"/>
      <c r="AF213" s="210"/>
      <c r="AG213" s="210" t="s">
        <v>165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x14ac:dyDescent="0.2">
      <c r="A214" s="3"/>
      <c r="B214" s="4"/>
      <c r="C214" s="240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E214">
        <v>15</v>
      </c>
      <c r="AF214">
        <v>21</v>
      </c>
      <c r="AG214" t="s">
        <v>143</v>
      </c>
    </row>
    <row r="215" spans="1:60" x14ac:dyDescent="0.2">
      <c r="A215" s="213"/>
      <c r="B215" s="214" t="s">
        <v>29</v>
      </c>
      <c r="C215" s="241"/>
      <c r="D215" s="215"/>
      <c r="E215" s="216"/>
      <c r="F215" s="216"/>
      <c r="G215" s="236">
        <f>G8+G17+G60+G64+G182</f>
        <v>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AE215">
        <f>SUMIF(L7:L213,AE214,G7:G213)</f>
        <v>0</v>
      </c>
      <c r="AF215">
        <f>SUMIF(L7:L213,AF214,G7:G213)</f>
        <v>0</v>
      </c>
      <c r="AG215" t="s">
        <v>175</v>
      </c>
    </row>
    <row r="216" spans="1:60" x14ac:dyDescent="0.2">
      <c r="C216" s="242"/>
      <c r="D216" s="10"/>
      <c r="AG216" t="s">
        <v>176</v>
      </c>
    </row>
    <row r="217" spans="1:60" x14ac:dyDescent="0.2">
      <c r="D217" s="10"/>
    </row>
    <row r="218" spans="1:60" x14ac:dyDescent="0.2">
      <c r="D218" s="10"/>
    </row>
    <row r="219" spans="1:60" x14ac:dyDescent="0.2">
      <c r="D219" s="10"/>
    </row>
    <row r="220" spans="1:60" x14ac:dyDescent="0.2">
      <c r="D220" s="10"/>
    </row>
    <row r="221" spans="1:60" x14ac:dyDescent="0.2">
      <c r="D221" s="10"/>
    </row>
    <row r="222" spans="1:60" x14ac:dyDescent="0.2">
      <c r="D222" s="10"/>
    </row>
    <row r="223" spans="1:60" x14ac:dyDescent="0.2">
      <c r="D223" s="10"/>
    </row>
    <row r="224" spans="1:60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5f6VkAb+xF7C2G+YkkwF9kisSAqThLi+lGw6nbc7Tgigd/O9M/JKEl1bicLsSyIMLE2N1/5TcLdKNhiX4NYnA==" saltValue="wA3Zw24WijrY0kGucAEKAw==" spinCount="100000" sheet="1"/>
  <mergeCells count="116">
    <mergeCell ref="C211:G211"/>
    <mergeCell ref="C213:G213"/>
    <mergeCell ref="C200:G200"/>
    <mergeCell ref="C202:G202"/>
    <mergeCell ref="C204:G204"/>
    <mergeCell ref="C206:G206"/>
    <mergeCell ref="C208:G208"/>
    <mergeCell ref="C210:G210"/>
    <mergeCell ref="C188:G188"/>
    <mergeCell ref="C190:G190"/>
    <mergeCell ref="C192:G192"/>
    <mergeCell ref="C194:G194"/>
    <mergeCell ref="C196:G196"/>
    <mergeCell ref="C198:G198"/>
    <mergeCell ref="C176:G176"/>
    <mergeCell ref="C178:G178"/>
    <mergeCell ref="C180:G180"/>
    <mergeCell ref="C181:G181"/>
    <mergeCell ref="C184:G184"/>
    <mergeCell ref="C186:G186"/>
    <mergeCell ref="C164:G164"/>
    <mergeCell ref="C166:G166"/>
    <mergeCell ref="C168:G168"/>
    <mergeCell ref="C170:G170"/>
    <mergeCell ref="C172:G172"/>
    <mergeCell ref="C174:G174"/>
    <mergeCell ref="C154:G154"/>
    <mergeCell ref="C156:G156"/>
    <mergeCell ref="C157:G157"/>
    <mergeCell ref="C159:G159"/>
    <mergeCell ref="C161:G161"/>
    <mergeCell ref="C162:G162"/>
    <mergeCell ref="C145:G145"/>
    <mergeCell ref="C146:G146"/>
    <mergeCell ref="C148:G148"/>
    <mergeCell ref="C150:G150"/>
    <mergeCell ref="C151:G151"/>
    <mergeCell ref="C153:G153"/>
    <mergeCell ref="C134:G134"/>
    <mergeCell ref="C135:G135"/>
    <mergeCell ref="C137:G137"/>
    <mergeCell ref="C139:G139"/>
    <mergeCell ref="C141:G141"/>
    <mergeCell ref="C143:G143"/>
    <mergeCell ref="C123:G123"/>
    <mergeCell ref="C125:G125"/>
    <mergeCell ref="C127:G127"/>
    <mergeCell ref="C129:G129"/>
    <mergeCell ref="C131:G131"/>
    <mergeCell ref="C132:G132"/>
    <mergeCell ref="C114:G114"/>
    <mergeCell ref="C116:G116"/>
    <mergeCell ref="C117:G117"/>
    <mergeCell ref="C119:G119"/>
    <mergeCell ref="C120:G120"/>
    <mergeCell ref="C122:G122"/>
    <mergeCell ref="C102:G102"/>
    <mergeCell ref="C104:G104"/>
    <mergeCell ref="C106:G106"/>
    <mergeCell ref="C108:G108"/>
    <mergeCell ref="C110:G110"/>
    <mergeCell ref="C112:G112"/>
    <mergeCell ref="C91:G91"/>
    <mergeCell ref="C92:G92"/>
    <mergeCell ref="C94:G94"/>
    <mergeCell ref="C96:G96"/>
    <mergeCell ref="C98:G98"/>
    <mergeCell ref="C100:G100"/>
    <mergeCell ref="C80:G80"/>
    <mergeCell ref="C83:G83"/>
    <mergeCell ref="C85:G85"/>
    <mergeCell ref="C86:G86"/>
    <mergeCell ref="C88:G88"/>
    <mergeCell ref="C89:G89"/>
    <mergeCell ref="C68:G68"/>
    <mergeCell ref="C70:G70"/>
    <mergeCell ref="C72:G72"/>
    <mergeCell ref="C74:G74"/>
    <mergeCell ref="C76:G76"/>
    <mergeCell ref="C78:G78"/>
    <mergeCell ref="C55:G55"/>
    <mergeCell ref="C57:G57"/>
    <mergeCell ref="C59:G59"/>
    <mergeCell ref="C62:G62"/>
    <mergeCell ref="C63:G63"/>
    <mergeCell ref="C66:G66"/>
    <mergeCell ref="C43:G43"/>
    <mergeCell ref="C45:G45"/>
    <mergeCell ref="C47:G47"/>
    <mergeCell ref="C49:G49"/>
    <mergeCell ref="C51:G51"/>
    <mergeCell ref="C53:G53"/>
    <mergeCell ref="C34:G34"/>
    <mergeCell ref="C36:G36"/>
    <mergeCell ref="C37:G37"/>
    <mergeCell ref="C39:G39"/>
    <mergeCell ref="C40:G40"/>
    <mergeCell ref="C42:G42"/>
    <mergeCell ref="C25:G25"/>
    <mergeCell ref="C27:G27"/>
    <mergeCell ref="C28:G28"/>
    <mergeCell ref="C30:G30"/>
    <mergeCell ref="C31:G31"/>
    <mergeCell ref="C33:G33"/>
    <mergeCell ref="C13:G13"/>
    <mergeCell ref="C14:G14"/>
    <mergeCell ref="C16:G16"/>
    <mergeCell ref="C19:G19"/>
    <mergeCell ref="C21:G21"/>
    <mergeCell ref="C23:G23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CDAA-CDD5-4DCB-85FC-23346817E9F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177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8" t="s">
        <v>43</v>
      </c>
      <c r="C2" s="199" t="s">
        <v>44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8" t="s">
        <v>72</v>
      </c>
      <c r="C3" s="199" t="s">
        <v>73</v>
      </c>
      <c r="D3" s="197"/>
      <c r="E3" s="197"/>
      <c r="F3" s="197"/>
      <c r="G3" s="198"/>
      <c r="AC3" s="175" t="s">
        <v>130</v>
      </c>
      <c r="AG3" t="s">
        <v>133</v>
      </c>
    </row>
    <row r="4" spans="1:60" ht="24.95" customHeight="1" x14ac:dyDescent="0.2">
      <c r="A4" s="200" t="s">
        <v>9</v>
      </c>
      <c r="B4" s="201" t="s">
        <v>70</v>
      </c>
      <c r="C4" s="202" t="s">
        <v>74</v>
      </c>
      <c r="D4" s="203"/>
      <c r="E4" s="203"/>
      <c r="F4" s="203"/>
      <c r="G4" s="204"/>
      <c r="AG4" t="s">
        <v>134</v>
      </c>
    </row>
    <row r="5" spans="1:60" x14ac:dyDescent="0.2">
      <c r="D5" s="10"/>
    </row>
    <row r="6" spans="1:60" ht="38.25" x14ac:dyDescent="0.2">
      <c r="A6" s="206" t="s">
        <v>135</v>
      </c>
      <c r="B6" s="208" t="s">
        <v>136</v>
      </c>
      <c r="C6" s="208" t="s">
        <v>137</v>
      </c>
      <c r="D6" s="207" t="s">
        <v>138</v>
      </c>
      <c r="E6" s="206" t="s">
        <v>139</v>
      </c>
      <c r="F6" s="205" t="s">
        <v>140</v>
      </c>
      <c r="G6" s="206" t="s">
        <v>29</v>
      </c>
      <c r="H6" s="209" t="s">
        <v>30</v>
      </c>
      <c r="I6" s="209" t="s">
        <v>141</v>
      </c>
      <c r="J6" s="209" t="s">
        <v>31</v>
      </c>
      <c r="K6" s="209" t="s">
        <v>142</v>
      </c>
      <c r="L6" s="209" t="s">
        <v>143</v>
      </c>
      <c r="M6" s="209" t="s">
        <v>144</v>
      </c>
      <c r="N6" s="209" t="s">
        <v>145</v>
      </c>
      <c r="O6" s="209" t="s">
        <v>146</v>
      </c>
      <c r="P6" s="209" t="s">
        <v>147</v>
      </c>
      <c r="Q6" s="209" t="s">
        <v>148</v>
      </c>
      <c r="R6" s="209" t="s">
        <v>149</v>
      </c>
      <c r="S6" s="209" t="s">
        <v>150</v>
      </c>
      <c r="T6" s="209" t="s">
        <v>151</v>
      </c>
      <c r="U6" s="209" t="s">
        <v>152</v>
      </c>
      <c r="V6" s="209" t="s">
        <v>153</v>
      </c>
      <c r="W6" s="209" t="s">
        <v>154</v>
      </c>
      <c r="X6" s="209" t="s">
        <v>155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156</v>
      </c>
      <c r="B8" s="222" t="s">
        <v>58</v>
      </c>
      <c r="C8" s="237" t="s">
        <v>80</v>
      </c>
      <c r="D8" s="223"/>
      <c r="E8" s="224"/>
      <c r="F8" s="225"/>
      <c r="G8" s="225">
        <f>SUMIF(AG9:AG31,"&lt;&gt;NOR",G9:G31)</f>
        <v>0</v>
      </c>
      <c r="H8" s="225"/>
      <c r="I8" s="225">
        <f>SUM(I9:I31)</f>
        <v>0</v>
      </c>
      <c r="J8" s="225"/>
      <c r="K8" s="225">
        <f>SUM(K9:K31)</f>
        <v>0</v>
      </c>
      <c r="L8" s="225"/>
      <c r="M8" s="225">
        <f>SUM(M9:M31)</f>
        <v>0</v>
      </c>
      <c r="N8" s="225"/>
      <c r="O8" s="225">
        <f>SUM(O9:O31)</f>
        <v>0</v>
      </c>
      <c r="P8" s="225"/>
      <c r="Q8" s="225">
        <f>SUM(Q9:Q31)</f>
        <v>0</v>
      </c>
      <c r="R8" s="225"/>
      <c r="S8" s="225"/>
      <c r="T8" s="226"/>
      <c r="U8" s="220"/>
      <c r="V8" s="220">
        <f>SUM(V9:V31)</f>
        <v>63.74</v>
      </c>
      <c r="W8" s="220"/>
      <c r="X8" s="220"/>
      <c r="AG8" t="s">
        <v>157</v>
      </c>
    </row>
    <row r="9" spans="1:60" outlineLevel="1" x14ac:dyDescent="0.2">
      <c r="A9" s="227">
        <v>1</v>
      </c>
      <c r="B9" s="228" t="s">
        <v>745</v>
      </c>
      <c r="C9" s="238" t="s">
        <v>746</v>
      </c>
      <c r="D9" s="229" t="s">
        <v>180</v>
      </c>
      <c r="E9" s="230">
        <v>101.94799999999999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 t="s">
        <v>181</v>
      </c>
      <c r="S9" s="232" t="s">
        <v>161</v>
      </c>
      <c r="T9" s="233" t="s">
        <v>182</v>
      </c>
      <c r="U9" s="219">
        <v>0.16</v>
      </c>
      <c r="V9" s="219">
        <f>ROUND(E9*U9,2)</f>
        <v>16.309999999999999</v>
      </c>
      <c r="W9" s="219"/>
      <c r="X9" s="219" t="s">
        <v>183</v>
      </c>
      <c r="Y9" s="210"/>
      <c r="Z9" s="210"/>
      <c r="AA9" s="210"/>
      <c r="AB9" s="210"/>
      <c r="AC9" s="210"/>
      <c r="AD9" s="210"/>
      <c r="AE9" s="210"/>
      <c r="AF9" s="210"/>
      <c r="AG9" s="210" t="s">
        <v>184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1" x14ac:dyDescent="0.2">
      <c r="A10" s="217"/>
      <c r="B10" s="218"/>
      <c r="C10" s="253" t="s">
        <v>747</v>
      </c>
      <c r="D10" s="250"/>
      <c r="E10" s="250"/>
      <c r="F10" s="250"/>
      <c r="G10" s="250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186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49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4" t="s">
        <v>748</v>
      </c>
      <c r="D11" s="243"/>
      <c r="E11" s="244">
        <v>101.94799999999999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188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5"/>
      <c r="D12" s="234"/>
      <c r="E12" s="234"/>
      <c r="F12" s="234"/>
      <c r="G12" s="234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165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2</v>
      </c>
      <c r="B13" s="228" t="s">
        <v>749</v>
      </c>
      <c r="C13" s="238" t="s">
        <v>750</v>
      </c>
      <c r="D13" s="229" t="s">
        <v>180</v>
      </c>
      <c r="E13" s="230">
        <v>10.194800000000001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 t="s">
        <v>181</v>
      </c>
      <c r="S13" s="232" t="s">
        <v>161</v>
      </c>
      <c r="T13" s="233" t="s">
        <v>182</v>
      </c>
      <c r="U13" s="219">
        <v>0.08</v>
      </c>
      <c r="V13" s="219">
        <f>ROUND(E13*U13,2)</f>
        <v>0.82</v>
      </c>
      <c r="W13" s="219"/>
      <c r="X13" s="219" t="s">
        <v>183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184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33.75" outlineLevel="1" x14ac:dyDescent="0.2">
      <c r="A14" s="217"/>
      <c r="B14" s="218"/>
      <c r="C14" s="253" t="s">
        <v>747</v>
      </c>
      <c r="D14" s="250"/>
      <c r="E14" s="250"/>
      <c r="F14" s="250"/>
      <c r="G14" s="250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186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49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4" t="s">
        <v>751</v>
      </c>
      <c r="D15" s="243"/>
      <c r="E15" s="244">
        <v>10.194800000000001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188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5"/>
      <c r="D16" s="234"/>
      <c r="E16" s="234"/>
      <c r="F16" s="234"/>
      <c r="G16" s="234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165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7">
        <v>3</v>
      </c>
      <c r="B17" s="228" t="s">
        <v>200</v>
      </c>
      <c r="C17" s="238" t="s">
        <v>201</v>
      </c>
      <c r="D17" s="229" t="s">
        <v>180</v>
      </c>
      <c r="E17" s="230">
        <v>142.94800000000001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 t="s">
        <v>181</v>
      </c>
      <c r="S17" s="232" t="s">
        <v>161</v>
      </c>
      <c r="T17" s="233" t="s">
        <v>182</v>
      </c>
      <c r="U17" s="219">
        <v>7.3999999999999996E-2</v>
      </c>
      <c r="V17" s="219">
        <f>ROUND(E17*U17,2)</f>
        <v>10.58</v>
      </c>
      <c r="W17" s="219"/>
      <c r="X17" s="219" t="s">
        <v>183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184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3" t="s">
        <v>752</v>
      </c>
      <c r="D18" s="250"/>
      <c r="E18" s="250"/>
      <c r="F18" s="250"/>
      <c r="G18" s="250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186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49" t="str">
        <f>C18</f>
        <v>po suchu, bez ohledu na druh dopravního prostředku, bez naložení výkopku, avšak se složením bez rozhrnutí,</v>
      </c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4" t="s">
        <v>753</v>
      </c>
      <c r="D19" s="243"/>
      <c r="E19" s="244">
        <v>101.94799999999999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188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4" t="s">
        <v>754</v>
      </c>
      <c r="D20" s="243"/>
      <c r="E20" s="244">
        <v>41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188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55"/>
      <c r="D21" s="234"/>
      <c r="E21" s="234"/>
      <c r="F21" s="234"/>
      <c r="G21" s="234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165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27">
        <v>4</v>
      </c>
      <c r="B22" s="228" t="s">
        <v>755</v>
      </c>
      <c r="C22" s="238" t="s">
        <v>756</v>
      </c>
      <c r="D22" s="229" t="s">
        <v>180</v>
      </c>
      <c r="E22" s="230">
        <v>41</v>
      </c>
      <c r="F22" s="231"/>
      <c r="G22" s="232">
        <f>ROUND(E22*F22,2)</f>
        <v>0</v>
      </c>
      <c r="H22" s="231"/>
      <c r="I22" s="232">
        <f>ROUND(E22*H22,2)</f>
        <v>0</v>
      </c>
      <c r="J22" s="231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 t="s">
        <v>181</v>
      </c>
      <c r="S22" s="232" t="s">
        <v>161</v>
      </c>
      <c r="T22" s="233" t="s">
        <v>182</v>
      </c>
      <c r="U22" s="219">
        <v>0.65200000000000002</v>
      </c>
      <c r="V22" s="219">
        <f>ROUND(E22*U22,2)</f>
        <v>26.73</v>
      </c>
      <c r="W22" s="219"/>
      <c r="X22" s="219" t="s">
        <v>183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184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4" t="s">
        <v>754</v>
      </c>
      <c r="D23" s="243"/>
      <c r="E23" s="244">
        <v>41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188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5"/>
      <c r="D24" s="234"/>
      <c r="E24" s="234"/>
      <c r="F24" s="234"/>
      <c r="G24" s="234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165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27">
        <v>5</v>
      </c>
      <c r="B25" s="228" t="s">
        <v>220</v>
      </c>
      <c r="C25" s="238" t="s">
        <v>221</v>
      </c>
      <c r="D25" s="229" t="s">
        <v>180</v>
      </c>
      <c r="E25" s="230">
        <v>101.94799999999999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 t="s">
        <v>181</v>
      </c>
      <c r="S25" s="232" t="s">
        <v>161</v>
      </c>
      <c r="T25" s="233" t="s">
        <v>182</v>
      </c>
      <c r="U25" s="219">
        <v>0.01</v>
      </c>
      <c r="V25" s="219">
        <f>ROUND(E25*U25,2)</f>
        <v>1.02</v>
      </c>
      <c r="W25" s="219"/>
      <c r="X25" s="219" t="s">
        <v>183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184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4" t="s">
        <v>757</v>
      </c>
      <c r="D26" s="243"/>
      <c r="E26" s="244">
        <v>101.94799999999999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188</v>
      </c>
      <c r="AH26" s="210">
        <v>5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5"/>
      <c r="D27" s="234"/>
      <c r="E27" s="234"/>
      <c r="F27" s="234"/>
      <c r="G27" s="234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165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27">
        <v>6</v>
      </c>
      <c r="B28" s="228" t="s">
        <v>224</v>
      </c>
      <c r="C28" s="238" t="s">
        <v>225</v>
      </c>
      <c r="D28" s="229" t="s">
        <v>180</v>
      </c>
      <c r="E28" s="230">
        <v>41</v>
      </c>
      <c r="F28" s="231"/>
      <c r="G28" s="232">
        <f>ROUND(E28*F28,2)</f>
        <v>0</v>
      </c>
      <c r="H28" s="231"/>
      <c r="I28" s="232">
        <f>ROUND(E28*H28,2)</f>
        <v>0</v>
      </c>
      <c r="J28" s="231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 t="s">
        <v>181</v>
      </c>
      <c r="S28" s="232" t="s">
        <v>161</v>
      </c>
      <c r="T28" s="233" t="s">
        <v>182</v>
      </c>
      <c r="U28" s="219">
        <v>0.20200000000000001</v>
      </c>
      <c r="V28" s="219">
        <f>ROUND(E28*U28,2)</f>
        <v>8.2799999999999994</v>
      </c>
      <c r="W28" s="219"/>
      <c r="X28" s="219" t="s">
        <v>183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184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3" t="s">
        <v>226</v>
      </c>
      <c r="D29" s="250"/>
      <c r="E29" s="250"/>
      <c r="F29" s="250"/>
      <c r="G29" s="250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186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4" t="s">
        <v>754</v>
      </c>
      <c r="D30" s="243"/>
      <c r="E30" s="244">
        <v>41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188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55"/>
      <c r="D31" s="234"/>
      <c r="E31" s="234"/>
      <c r="F31" s="234"/>
      <c r="G31" s="234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165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1" t="s">
        <v>156</v>
      </c>
      <c r="B32" s="222" t="s">
        <v>62</v>
      </c>
      <c r="C32" s="237" t="s">
        <v>89</v>
      </c>
      <c r="D32" s="223"/>
      <c r="E32" s="224"/>
      <c r="F32" s="225"/>
      <c r="G32" s="225">
        <f>SUMIF(AG33:AG43,"&lt;&gt;NOR",G33:G43)</f>
        <v>0</v>
      </c>
      <c r="H32" s="225"/>
      <c r="I32" s="225">
        <f>SUM(I33:I43)</f>
        <v>0</v>
      </c>
      <c r="J32" s="225"/>
      <c r="K32" s="225">
        <f>SUM(K33:K43)</f>
        <v>0</v>
      </c>
      <c r="L32" s="225"/>
      <c r="M32" s="225">
        <f>SUM(M33:M43)</f>
        <v>0</v>
      </c>
      <c r="N32" s="225"/>
      <c r="O32" s="225">
        <f>SUM(O33:O43)</f>
        <v>85.83</v>
      </c>
      <c r="P32" s="225"/>
      <c r="Q32" s="225">
        <f>SUM(Q33:Q43)</f>
        <v>0</v>
      </c>
      <c r="R32" s="225"/>
      <c r="S32" s="225"/>
      <c r="T32" s="226"/>
      <c r="U32" s="220"/>
      <c r="V32" s="220">
        <f>SUM(V33:V43)</f>
        <v>89.2</v>
      </c>
      <c r="W32" s="220"/>
      <c r="X32" s="220"/>
      <c r="AG32" t="s">
        <v>157</v>
      </c>
    </row>
    <row r="33" spans="1:60" outlineLevel="1" x14ac:dyDescent="0.2">
      <c r="A33" s="227">
        <v>7</v>
      </c>
      <c r="B33" s="228" t="s">
        <v>758</v>
      </c>
      <c r="C33" s="238" t="s">
        <v>759</v>
      </c>
      <c r="D33" s="229" t="s">
        <v>180</v>
      </c>
      <c r="E33" s="230">
        <v>11.121600000000001</v>
      </c>
      <c r="F33" s="231"/>
      <c r="G33" s="232">
        <f>ROUND(E33*F33,2)</f>
        <v>0</v>
      </c>
      <c r="H33" s="231"/>
      <c r="I33" s="232">
        <f>ROUND(E33*H33,2)</f>
        <v>0</v>
      </c>
      <c r="J33" s="231"/>
      <c r="K33" s="232">
        <f>ROUND(E33*J33,2)</f>
        <v>0</v>
      </c>
      <c r="L33" s="232">
        <v>21</v>
      </c>
      <c r="M33" s="232">
        <f>G33*(1+L33/100)</f>
        <v>0</v>
      </c>
      <c r="N33" s="232">
        <v>2.16</v>
      </c>
      <c r="O33" s="232">
        <f>ROUND(E33*N33,2)</f>
        <v>24.02</v>
      </c>
      <c r="P33" s="232">
        <v>0</v>
      </c>
      <c r="Q33" s="232">
        <f>ROUND(E33*P33,2)</f>
        <v>0</v>
      </c>
      <c r="R33" s="232" t="s">
        <v>760</v>
      </c>
      <c r="S33" s="232" t="s">
        <v>161</v>
      </c>
      <c r="T33" s="233" t="s">
        <v>182</v>
      </c>
      <c r="U33" s="219">
        <v>1.0900000000000001</v>
      </c>
      <c r="V33" s="219">
        <f>ROUND(E33*U33,2)</f>
        <v>12.12</v>
      </c>
      <c r="W33" s="219"/>
      <c r="X33" s="219" t="s">
        <v>183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184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4" t="s">
        <v>761</v>
      </c>
      <c r="D34" s="243"/>
      <c r="E34" s="244">
        <v>11.121600000000001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188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55"/>
      <c r="D35" s="234"/>
      <c r="E35" s="234"/>
      <c r="F35" s="234"/>
      <c r="G35" s="234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165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7">
        <v>8</v>
      </c>
      <c r="B36" s="228" t="s">
        <v>762</v>
      </c>
      <c r="C36" s="238" t="s">
        <v>763</v>
      </c>
      <c r="D36" s="229" t="s">
        <v>233</v>
      </c>
      <c r="E36" s="230">
        <v>63</v>
      </c>
      <c r="F36" s="231"/>
      <c r="G36" s="232">
        <f>ROUND(E36*F36,2)</f>
        <v>0</v>
      </c>
      <c r="H36" s="231"/>
      <c r="I36" s="232">
        <f>ROUND(E36*H36,2)</f>
        <v>0</v>
      </c>
      <c r="J36" s="231"/>
      <c r="K36" s="232">
        <f>ROUND(E36*J36,2)</f>
        <v>0</v>
      </c>
      <c r="L36" s="232">
        <v>21</v>
      </c>
      <c r="M36" s="232">
        <f>G36*(1+L36/100)</f>
        <v>0</v>
      </c>
      <c r="N36" s="232">
        <v>0.96299999999999997</v>
      </c>
      <c r="O36" s="232">
        <f>ROUND(E36*N36,2)</f>
        <v>60.67</v>
      </c>
      <c r="P36" s="232">
        <v>0</v>
      </c>
      <c r="Q36" s="232">
        <f>ROUND(E36*P36,2)</f>
        <v>0</v>
      </c>
      <c r="R36" s="232" t="s">
        <v>764</v>
      </c>
      <c r="S36" s="232" t="s">
        <v>161</v>
      </c>
      <c r="T36" s="233" t="s">
        <v>182</v>
      </c>
      <c r="U36" s="219">
        <v>1.22</v>
      </c>
      <c r="V36" s="219">
        <f>ROUND(E36*U36,2)</f>
        <v>76.86</v>
      </c>
      <c r="W36" s="219"/>
      <c r="X36" s="219" t="s">
        <v>183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184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3" t="s">
        <v>765</v>
      </c>
      <c r="D37" s="250"/>
      <c r="E37" s="250"/>
      <c r="F37" s="250"/>
      <c r="G37" s="250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186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4" t="s">
        <v>766</v>
      </c>
      <c r="D38" s="243"/>
      <c r="E38" s="244">
        <v>35.1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188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4" t="s">
        <v>767</v>
      </c>
      <c r="D39" s="243"/>
      <c r="E39" s="244">
        <v>27.9</v>
      </c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188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5"/>
      <c r="D40" s="234"/>
      <c r="E40" s="234"/>
      <c r="F40" s="234"/>
      <c r="G40" s="234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9</v>
      </c>
      <c r="B41" s="228" t="s">
        <v>768</v>
      </c>
      <c r="C41" s="238" t="s">
        <v>769</v>
      </c>
      <c r="D41" s="229" t="s">
        <v>180</v>
      </c>
      <c r="E41" s="230">
        <v>0.45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2.5249999999999999</v>
      </c>
      <c r="O41" s="232">
        <f>ROUND(E41*N41,2)</f>
        <v>1.1399999999999999</v>
      </c>
      <c r="P41" s="232">
        <v>0</v>
      </c>
      <c r="Q41" s="232">
        <f>ROUND(E41*P41,2)</f>
        <v>0</v>
      </c>
      <c r="R41" s="232" t="s">
        <v>764</v>
      </c>
      <c r="S41" s="232" t="s">
        <v>161</v>
      </c>
      <c r="T41" s="233" t="s">
        <v>182</v>
      </c>
      <c r="U41" s="219">
        <v>0.48</v>
      </c>
      <c r="V41" s="219">
        <f>ROUND(E41*U41,2)</f>
        <v>0.22</v>
      </c>
      <c r="W41" s="219"/>
      <c r="X41" s="219" t="s">
        <v>183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184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4" t="s">
        <v>770</v>
      </c>
      <c r="D42" s="243"/>
      <c r="E42" s="244">
        <v>0.45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188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5"/>
      <c r="D43" s="234"/>
      <c r="E43" s="234"/>
      <c r="F43" s="234"/>
      <c r="G43" s="234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165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1" t="s">
        <v>156</v>
      </c>
      <c r="B44" s="222" t="s">
        <v>90</v>
      </c>
      <c r="C44" s="237" t="s">
        <v>91</v>
      </c>
      <c r="D44" s="223"/>
      <c r="E44" s="224"/>
      <c r="F44" s="225"/>
      <c r="G44" s="225">
        <f>SUMIF(AG45:AG66,"&lt;&gt;NOR",G45:G66)</f>
        <v>0</v>
      </c>
      <c r="H44" s="225"/>
      <c r="I44" s="225">
        <f>SUM(I45:I66)</f>
        <v>0</v>
      </c>
      <c r="J44" s="225"/>
      <c r="K44" s="225">
        <f>SUM(K45:K66)</f>
        <v>0</v>
      </c>
      <c r="L44" s="225"/>
      <c r="M44" s="225">
        <f>SUM(M45:M66)</f>
        <v>0</v>
      </c>
      <c r="N44" s="225"/>
      <c r="O44" s="225">
        <f>SUM(O45:O66)</f>
        <v>52.220000000000006</v>
      </c>
      <c r="P44" s="225"/>
      <c r="Q44" s="225">
        <f>SUM(Q45:Q66)</f>
        <v>0</v>
      </c>
      <c r="R44" s="225"/>
      <c r="S44" s="225"/>
      <c r="T44" s="226"/>
      <c r="U44" s="220"/>
      <c r="V44" s="220">
        <f>SUM(V45:V66)</f>
        <v>269.87</v>
      </c>
      <c r="W44" s="220"/>
      <c r="X44" s="220"/>
      <c r="AG44" t="s">
        <v>157</v>
      </c>
    </row>
    <row r="45" spans="1:60" ht="22.5" outlineLevel="1" x14ac:dyDescent="0.2">
      <c r="A45" s="227">
        <v>10</v>
      </c>
      <c r="B45" s="228" t="s">
        <v>771</v>
      </c>
      <c r="C45" s="238" t="s">
        <v>772</v>
      </c>
      <c r="D45" s="229" t="s">
        <v>180</v>
      </c>
      <c r="E45" s="230">
        <v>16.440000000000001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2.5301300000000002</v>
      </c>
      <c r="O45" s="232">
        <f>ROUND(E45*N45,2)</f>
        <v>41.6</v>
      </c>
      <c r="P45" s="232">
        <v>0</v>
      </c>
      <c r="Q45" s="232">
        <f>ROUND(E45*P45,2)</f>
        <v>0</v>
      </c>
      <c r="R45" s="232" t="s">
        <v>764</v>
      </c>
      <c r="S45" s="232" t="s">
        <v>161</v>
      </c>
      <c r="T45" s="233" t="s">
        <v>161</v>
      </c>
      <c r="U45" s="219">
        <v>1.21</v>
      </c>
      <c r="V45" s="219">
        <f>ROUND(E45*U45,2)</f>
        <v>19.89</v>
      </c>
      <c r="W45" s="219"/>
      <c r="X45" s="219" t="s">
        <v>183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184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17"/>
      <c r="B46" s="218"/>
      <c r="C46" s="253" t="s">
        <v>773</v>
      </c>
      <c r="D46" s="250"/>
      <c r="E46" s="250"/>
      <c r="F46" s="250"/>
      <c r="G46" s="250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186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49" t="str">
        <f>C46</f>
        <v>nosných, výplňových, obkladových, půdních, štítových, poprsních apod. (bez výztuže), s pomocným lešením o výšce podlahy do 1900 mm a pro zatížení 1,5 kPa,</v>
      </c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54" t="s">
        <v>774</v>
      </c>
      <c r="D47" s="243"/>
      <c r="E47" s="244">
        <v>10.25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188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4" t="s">
        <v>775</v>
      </c>
      <c r="D48" s="243"/>
      <c r="E48" s="244">
        <v>6.19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188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5"/>
      <c r="D49" s="234"/>
      <c r="E49" s="234"/>
      <c r="F49" s="234"/>
      <c r="G49" s="234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165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27">
        <v>11</v>
      </c>
      <c r="B50" s="228" t="s">
        <v>776</v>
      </c>
      <c r="C50" s="238" t="s">
        <v>777</v>
      </c>
      <c r="D50" s="229" t="s">
        <v>233</v>
      </c>
      <c r="E50" s="230">
        <v>164.38</v>
      </c>
      <c r="F50" s="231"/>
      <c r="G50" s="232">
        <f>ROUND(E50*F50,2)</f>
        <v>0</v>
      </c>
      <c r="H50" s="231"/>
      <c r="I50" s="232">
        <f>ROUND(E50*H50,2)</f>
        <v>0</v>
      </c>
      <c r="J50" s="231"/>
      <c r="K50" s="232">
        <f>ROUND(E50*J50,2)</f>
        <v>0</v>
      </c>
      <c r="L50" s="232">
        <v>21</v>
      </c>
      <c r="M50" s="232">
        <f>G50*(1+L50/100)</f>
        <v>0</v>
      </c>
      <c r="N50" s="232">
        <v>6.0310000000000002E-2</v>
      </c>
      <c r="O50" s="232">
        <f>ROUND(E50*N50,2)</f>
        <v>9.91</v>
      </c>
      <c r="P50" s="232">
        <v>0</v>
      </c>
      <c r="Q50" s="232">
        <f>ROUND(E50*P50,2)</f>
        <v>0</v>
      </c>
      <c r="R50" s="232" t="s">
        <v>764</v>
      </c>
      <c r="S50" s="232" t="s">
        <v>161</v>
      </c>
      <c r="T50" s="233" t="s">
        <v>182</v>
      </c>
      <c r="U50" s="219">
        <v>0.85</v>
      </c>
      <c r="V50" s="219">
        <f>ROUND(E50*U50,2)</f>
        <v>139.72</v>
      </c>
      <c r="W50" s="219"/>
      <c r="X50" s="219" t="s">
        <v>183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184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17"/>
      <c r="B51" s="218"/>
      <c r="C51" s="253" t="s">
        <v>778</v>
      </c>
      <c r="D51" s="250"/>
      <c r="E51" s="250"/>
      <c r="F51" s="250"/>
      <c r="G51" s="250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186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49" t="str">
        <f>C51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54" t="s">
        <v>779</v>
      </c>
      <c r="D52" s="243"/>
      <c r="E52" s="244">
        <v>102.46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188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4" t="s">
        <v>780</v>
      </c>
      <c r="D53" s="243"/>
      <c r="E53" s="244">
        <v>61.92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188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55"/>
      <c r="D54" s="234"/>
      <c r="E54" s="234"/>
      <c r="F54" s="234"/>
      <c r="G54" s="234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165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27">
        <v>12</v>
      </c>
      <c r="B55" s="228" t="s">
        <v>781</v>
      </c>
      <c r="C55" s="238" t="s">
        <v>782</v>
      </c>
      <c r="D55" s="229" t="s">
        <v>233</v>
      </c>
      <c r="E55" s="230">
        <v>164.38</v>
      </c>
      <c r="F55" s="231"/>
      <c r="G55" s="232">
        <f>ROUND(E55*F55,2)</f>
        <v>0</v>
      </c>
      <c r="H55" s="231"/>
      <c r="I55" s="232">
        <f>ROUND(E55*H55,2)</f>
        <v>0</v>
      </c>
      <c r="J55" s="231"/>
      <c r="K55" s="232">
        <f>ROUND(E55*J55,2)</f>
        <v>0</v>
      </c>
      <c r="L55" s="232">
        <v>21</v>
      </c>
      <c r="M55" s="232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2" t="s">
        <v>764</v>
      </c>
      <c r="S55" s="232" t="s">
        <v>161</v>
      </c>
      <c r="T55" s="233" t="s">
        <v>182</v>
      </c>
      <c r="U55" s="219">
        <v>0.35</v>
      </c>
      <c r="V55" s="219">
        <f>ROUND(E55*U55,2)</f>
        <v>57.53</v>
      </c>
      <c r="W55" s="219"/>
      <c r="X55" s="219" t="s">
        <v>183</v>
      </c>
      <c r="Y55" s="210"/>
      <c r="Z55" s="210"/>
      <c r="AA55" s="210"/>
      <c r="AB55" s="210"/>
      <c r="AC55" s="210"/>
      <c r="AD55" s="210"/>
      <c r="AE55" s="210"/>
      <c r="AF55" s="210"/>
      <c r="AG55" s="210" t="s">
        <v>184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17"/>
      <c r="B56" s="218"/>
      <c r="C56" s="253" t="s">
        <v>778</v>
      </c>
      <c r="D56" s="250"/>
      <c r="E56" s="250"/>
      <c r="F56" s="250"/>
      <c r="G56" s="250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186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49" t="str">
        <f>C56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4" t="s">
        <v>783</v>
      </c>
      <c r="D57" s="243"/>
      <c r="E57" s="244">
        <v>164.38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188</v>
      </c>
      <c r="AH57" s="210">
        <v>5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55"/>
      <c r="D58" s="234"/>
      <c r="E58" s="234"/>
      <c r="F58" s="234"/>
      <c r="G58" s="234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165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27">
        <v>13</v>
      </c>
      <c r="B59" s="228" t="s">
        <v>784</v>
      </c>
      <c r="C59" s="238" t="s">
        <v>785</v>
      </c>
      <c r="D59" s="229" t="s">
        <v>233</v>
      </c>
      <c r="E59" s="230">
        <v>164.38</v>
      </c>
      <c r="F59" s="231"/>
      <c r="G59" s="232">
        <f>ROUND(E59*F59,2)</f>
        <v>0</v>
      </c>
      <c r="H59" s="231"/>
      <c r="I59" s="232">
        <f>ROUND(E59*H59,2)</f>
        <v>0</v>
      </c>
      <c r="J59" s="231"/>
      <c r="K59" s="232">
        <f>ROUND(E59*J59,2)</f>
        <v>0</v>
      </c>
      <c r="L59" s="232">
        <v>21</v>
      </c>
      <c r="M59" s="232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2" t="s">
        <v>786</v>
      </c>
      <c r="S59" s="232" t="s">
        <v>161</v>
      </c>
      <c r="T59" s="233" t="s">
        <v>182</v>
      </c>
      <c r="U59" s="219">
        <v>0.08</v>
      </c>
      <c r="V59" s="219">
        <f>ROUND(E59*U59,2)</f>
        <v>13.15</v>
      </c>
      <c r="W59" s="219"/>
      <c r="X59" s="219" t="s">
        <v>183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184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4" t="s">
        <v>779</v>
      </c>
      <c r="D60" s="243"/>
      <c r="E60" s="244">
        <v>102.46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188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54" t="s">
        <v>780</v>
      </c>
      <c r="D61" s="243"/>
      <c r="E61" s="244">
        <v>61.92</v>
      </c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188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5"/>
      <c r="D62" s="234"/>
      <c r="E62" s="234"/>
      <c r="F62" s="234"/>
      <c r="G62" s="234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165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27">
        <v>14</v>
      </c>
      <c r="B63" s="228" t="s">
        <v>787</v>
      </c>
      <c r="C63" s="238" t="s">
        <v>788</v>
      </c>
      <c r="D63" s="229" t="s">
        <v>251</v>
      </c>
      <c r="E63" s="230">
        <v>0.70240000000000002</v>
      </c>
      <c r="F63" s="231"/>
      <c r="G63" s="232">
        <f>ROUND(E63*F63,2)</f>
        <v>0</v>
      </c>
      <c r="H63" s="231"/>
      <c r="I63" s="232">
        <f>ROUND(E63*H63,2)</f>
        <v>0</v>
      </c>
      <c r="J63" s="231"/>
      <c r="K63" s="232">
        <f>ROUND(E63*J63,2)</f>
        <v>0</v>
      </c>
      <c r="L63" s="232">
        <v>21</v>
      </c>
      <c r="M63" s="232">
        <f>G63*(1+L63/100)</f>
        <v>0</v>
      </c>
      <c r="N63" s="232">
        <v>1.01701</v>
      </c>
      <c r="O63" s="232">
        <f>ROUND(E63*N63,2)</f>
        <v>0.71</v>
      </c>
      <c r="P63" s="232">
        <v>0</v>
      </c>
      <c r="Q63" s="232">
        <f>ROUND(E63*P63,2)</f>
        <v>0</v>
      </c>
      <c r="R63" s="232" t="s">
        <v>786</v>
      </c>
      <c r="S63" s="232" t="s">
        <v>161</v>
      </c>
      <c r="T63" s="233" t="s">
        <v>182</v>
      </c>
      <c r="U63" s="219">
        <v>56.35</v>
      </c>
      <c r="V63" s="219">
        <f>ROUND(E63*U63,2)</f>
        <v>39.58</v>
      </c>
      <c r="W63" s="219"/>
      <c r="X63" s="219" t="s">
        <v>183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184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54" t="s">
        <v>789</v>
      </c>
      <c r="D64" s="243"/>
      <c r="E64" s="244">
        <v>0.40560000000000002</v>
      </c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188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54" t="s">
        <v>790</v>
      </c>
      <c r="D65" s="243"/>
      <c r="E65" s="244">
        <v>0.29680000000000001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188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55"/>
      <c r="D66" s="234"/>
      <c r="E66" s="234"/>
      <c r="F66" s="234"/>
      <c r="G66" s="234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165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x14ac:dyDescent="0.2">
      <c r="A67" s="221" t="s">
        <v>156</v>
      </c>
      <c r="B67" s="222" t="s">
        <v>96</v>
      </c>
      <c r="C67" s="237" t="s">
        <v>97</v>
      </c>
      <c r="D67" s="223"/>
      <c r="E67" s="224"/>
      <c r="F67" s="225"/>
      <c r="G67" s="225">
        <f>SUMIF(AG68:AG69,"&lt;&gt;NOR",G68:G69)</f>
        <v>0</v>
      </c>
      <c r="H67" s="225"/>
      <c r="I67" s="225">
        <f>SUM(I68:I69)</f>
        <v>0</v>
      </c>
      <c r="J67" s="225"/>
      <c r="K67" s="225">
        <f>SUM(K68:K69)</f>
        <v>0</v>
      </c>
      <c r="L67" s="225"/>
      <c r="M67" s="225">
        <f>SUM(M68:M69)</f>
        <v>0</v>
      </c>
      <c r="N67" s="225"/>
      <c r="O67" s="225">
        <f>SUM(O68:O69)</f>
        <v>0</v>
      </c>
      <c r="P67" s="225"/>
      <c r="Q67" s="225">
        <f>SUM(Q68:Q69)</f>
        <v>0</v>
      </c>
      <c r="R67" s="225"/>
      <c r="S67" s="225"/>
      <c r="T67" s="226"/>
      <c r="U67" s="220"/>
      <c r="V67" s="220">
        <f>SUM(V68:V69)</f>
        <v>0</v>
      </c>
      <c r="W67" s="220"/>
      <c r="X67" s="220"/>
      <c r="AG67" t="s">
        <v>157</v>
      </c>
    </row>
    <row r="68" spans="1:60" outlineLevel="1" x14ac:dyDescent="0.2">
      <c r="A68" s="227">
        <v>15</v>
      </c>
      <c r="B68" s="228" t="s">
        <v>791</v>
      </c>
      <c r="C68" s="238" t="s">
        <v>792</v>
      </c>
      <c r="D68" s="229" t="s">
        <v>405</v>
      </c>
      <c r="E68" s="230">
        <v>1</v>
      </c>
      <c r="F68" s="231"/>
      <c r="G68" s="232">
        <f>ROUND(E68*F68,2)</f>
        <v>0</v>
      </c>
      <c r="H68" s="231"/>
      <c r="I68" s="232">
        <f>ROUND(E68*H68,2)</f>
        <v>0</v>
      </c>
      <c r="J68" s="231"/>
      <c r="K68" s="232">
        <f>ROUND(E68*J68,2)</f>
        <v>0</v>
      </c>
      <c r="L68" s="232">
        <v>21</v>
      </c>
      <c r="M68" s="232">
        <f>G68*(1+L68/100)</f>
        <v>0</v>
      </c>
      <c r="N68" s="232">
        <v>0</v>
      </c>
      <c r="O68" s="232">
        <f>ROUND(E68*N68,2)</f>
        <v>0</v>
      </c>
      <c r="P68" s="232">
        <v>0</v>
      </c>
      <c r="Q68" s="232">
        <f>ROUND(E68*P68,2)</f>
        <v>0</v>
      </c>
      <c r="R68" s="232"/>
      <c r="S68" s="232" t="s">
        <v>172</v>
      </c>
      <c r="T68" s="233" t="s">
        <v>162</v>
      </c>
      <c r="U68" s="219">
        <v>0</v>
      </c>
      <c r="V68" s="219">
        <f>ROUND(E68*U68,2)</f>
        <v>0</v>
      </c>
      <c r="W68" s="219"/>
      <c r="X68" s="219" t="s">
        <v>183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184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39"/>
      <c r="D69" s="235"/>
      <c r="E69" s="235"/>
      <c r="F69" s="235"/>
      <c r="G69" s="235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165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21" t="s">
        <v>156</v>
      </c>
      <c r="B70" s="222" t="s">
        <v>100</v>
      </c>
      <c r="C70" s="237" t="s">
        <v>101</v>
      </c>
      <c r="D70" s="223"/>
      <c r="E70" s="224"/>
      <c r="F70" s="225"/>
      <c r="G70" s="225">
        <f>SUMIF(AG71:AG129,"&lt;&gt;NOR",G71:G129)</f>
        <v>0</v>
      </c>
      <c r="H70" s="225"/>
      <c r="I70" s="225">
        <f>SUM(I71:I129)</f>
        <v>0</v>
      </c>
      <c r="J70" s="225"/>
      <c r="K70" s="225">
        <f>SUM(K71:K129)</f>
        <v>0</v>
      </c>
      <c r="L70" s="225"/>
      <c r="M70" s="225">
        <f>SUM(M71:M129)</f>
        <v>0</v>
      </c>
      <c r="N70" s="225"/>
      <c r="O70" s="225">
        <f>SUM(O71:O129)</f>
        <v>6.3900000000000006</v>
      </c>
      <c r="P70" s="225"/>
      <c r="Q70" s="225">
        <f>SUM(Q71:Q129)</f>
        <v>0</v>
      </c>
      <c r="R70" s="225"/>
      <c r="S70" s="225"/>
      <c r="T70" s="226"/>
      <c r="U70" s="220"/>
      <c r="V70" s="220">
        <f>SUM(V71:V129)</f>
        <v>0</v>
      </c>
      <c r="W70" s="220"/>
      <c r="X70" s="220"/>
      <c r="AG70" t="s">
        <v>157</v>
      </c>
    </row>
    <row r="71" spans="1:60" outlineLevel="1" x14ac:dyDescent="0.2">
      <c r="A71" s="227">
        <v>16</v>
      </c>
      <c r="B71" s="228" t="s">
        <v>793</v>
      </c>
      <c r="C71" s="238" t="s">
        <v>794</v>
      </c>
      <c r="D71" s="229" t="s">
        <v>337</v>
      </c>
      <c r="E71" s="230">
        <v>8</v>
      </c>
      <c r="F71" s="231"/>
      <c r="G71" s="232">
        <f>ROUND(E71*F71,2)</f>
        <v>0</v>
      </c>
      <c r="H71" s="231"/>
      <c r="I71" s="232">
        <f>ROUND(E71*H71,2)</f>
        <v>0</v>
      </c>
      <c r="J71" s="231"/>
      <c r="K71" s="232">
        <f>ROUND(E71*J71,2)</f>
        <v>0</v>
      </c>
      <c r="L71" s="232">
        <v>21</v>
      </c>
      <c r="M71" s="232">
        <f>G71*(1+L71/100)</f>
        <v>0</v>
      </c>
      <c r="N71" s="232">
        <v>0.154</v>
      </c>
      <c r="O71" s="232">
        <f>ROUND(E71*N71,2)</f>
        <v>1.23</v>
      </c>
      <c r="P71" s="232">
        <v>0</v>
      </c>
      <c r="Q71" s="232">
        <f>ROUND(E71*P71,2)</f>
        <v>0</v>
      </c>
      <c r="R71" s="232"/>
      <c r="S71" s="232" t="s">
        <v>172</v>
      </c>
      <c r="T71" s="233" t="s">
        <v>162</v>
      </c>
      <c r="U71" s="219">
        <v>0</v>
      </c>
      <c r="V71" s="219">
        <f>ROUND(E71*U71,2)</f>
        <v>0</v>
      </c>
      <c r="W71" s="219"/>
      <c r="X71" s="219" t="s">
        <v>183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184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4" t="s">
        <v>795</v>
      </c>
      <c r="D72" s="243"/>
      <c r="E72" s="244">
        <v>8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188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5"/>
      <c r="D73" s="234"/>
      <c r="E73" s="234"/>
      <c r="F73" s="234"/>
      <c r="G73" s="234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165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7">
        <v>17</v>
      </c>
      <c r="B74" s="228" t="s">
        <v>796</v>
      </c>
      <c r="C74" s="238" t="s">
        <v>797</v>
      </c>
      <c r="D74" s="229" t="s">
        <v>337</v>
      </c>
      <c r="E74" s="230">
        <v>1</v>
      </c>
      <c r="F74" s="231"/>
      <c r="G74" s="232">
        <f>ROUND(E74*F74,2)</f>
        <v>0</v>
      </c>
      <c r="H74" s="231"/>
      <c r="I74" s="232">
        <f>ROUND(E74*H74,2)</f>
        <v>0</v>
      </c>
      <c r="J74" s="231"/>
      <c r="K74" s="232">
        <f>ROUND(E74*J74,2)</f>
        <v>0</v>
      </c>
      <c r="L74" s="232">
        <v>21</v>
      </c>
      <c r="M74" s="232">
        <f>G74*(1+L74/100)</f>
        <v>0</v>
      </c>
      <c r="N74" s="232">
        <v>0</v>
      </c>
      <c r="O74" s="232">
        <f>ROUND(E74*N74,2)</f>
        <v>0</v>
      </c>
      <c r="P74" s="232">
        <v>0</v>
      </c>
      <c r="Q74" s="232">
        <f>ROUND(E74*P74,2)</f>
        <v>0</v>
      </c>
      <c r="R74" s="232"/>
      <c r="S74" s="232" t="s">
        <v>172</v>
      </c>
      <c r="T74" s="233" t="s">
        <v>162</v>
      </c>
      <c r="U74" s="219">
        <v>0</v>
      </c>
      <c r="V74" s="219">
        <f>ROUND(E74*U74,2)</f>
        <v>0</v>
      </c>
      <c r="W74" s="219"/>
      <c r="X74" s="219" t="s">
        <v>183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184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56" t="s">
        <v>798</v>
      </c>
      <c r="D75" s="251"/>
      <c r="E75" s="251"/>
      <c r="F75" s="251"/>
      <c r="G75" s="251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223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60" t="s">
        <v>799</v>
      </c>
      <c r="D76" s="252"/>
      <c r="E76" s="252"/>
      <c r="F76" s="252"/>
      <c r="G76" s="252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223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7"/>
      <c r="B77" s="218"/>
      <c r="C77" s="254" t="s">
        <v>800</v>
      </c>
      <c r="D77" s="243"/>
      <c r="E77" s="244">
        <v>1</v>
      </c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188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5"/>
      <c r="D78" s="234"/>
      <c r="E78" s="234"/>
      <c r="F78" s="234"/>
      <c r="G78" s="234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165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7">
        <v>18</v>
      </c>
      <c r="B79" s="228" t="s">
        <v>801</v>
      </c>
      <c r="C79" s="238" t="s">
        <v>802</v>
      </c>
      <c r="D79" s="229" t="s">
        <v>337</v>
      </c>
      <c r="E79" s="230">
        <v>1</v>
      </c>
      <c r="F79" s="231"/>
      <c r="G79" s="232">
        <f>ROUND(E79*F79,2)</f>
        <v>0</v>
      </c>
      <c r="H79" s="231"/>
      <c r="I79" s="232">
        <f>ROUND(E79*H79,2)</f>
        <v>0</v>
      </c>
      <c r="J79" s="231"/>
      <c r="K79" s="232">
        <f>ROUND(E79*J79,2)</f>
        <v>0</v>
      </c>
      <c r="L79" s="232">
        <v>21</v>
      </c>
      <c r="M79" s="232">
        <f>G79*(1+L79/100)</f>
        <v>0</v>
      </c>
      <c r="N79" s="232">
        <v>0</v>
      </c>
      <c r="O79" s="232">
        <f>ROUND(E79*N79,2)</f>
        <v>0</v>
      </c>
      <c r="P79" s="232">
        <v>0</v>
      </c>
      <c r="Q79" s="232">
        <f>ROUND(E79*P79,2)</f>
        <v>0</v>
      </c>
      <c r="R79" s="232"/>
      <c r="S79" s="232" t="s">
        <v>172</v>
      </c>
      <c r="T79" s="233" t="s">
        <v>162</v>
      </c>
      <c r="U79" s="219">
        <v>0</v>
      </c>
      <c r="V79" s="219">
        <f>ROUND(E79*U79,2)</f>
        <v>0</v>
      </c>
      <c r="W79" s="219"/>
      <c r="X79" s="219" t="s">
        <v>183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184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ht="22.5" outlineLevel="1" x14ac:dyDescent="0.2">
      <c r="A80" s="217"/>
      <c r="B80" s="218"/>
      <c r="C80" s="256" t="s">
        <v>842</v>
      </c>
      <c r="D80" s="251"/>
      <c r="E80" s="251"/>
      <c r="F80" s="251"/>
      <c r="G80" s="251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223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49" t="str">
        <f>C80</f>
        <v>Odpadkový koš Railo je elegantní koš moderního tvaru z masivním ocelovým pláštěm. V ocelovém těle ze stříškou z vyjímatelnou nádobu s pozinkovaného plechu.</v>
      </c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7"/>
      <c r="B81" s="218"/>
      <c r="C81" s="260" t="s">
        <v>803</v>
      </c>
      <c r="D81" s="252"/>
      <c r="E81" s="252"/>
      <c r="F81" s="252"/>
      <c r="G81" s="252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0"/>
      <c r="Z81" s="210"/>
      <c r="AA81" s="210"/>
      <c r="AB81" s="210"/>
      <c r="AC81" s="210"/>
      <c r="AD81" s="210"/>
      <c r="AE81" s="210"/>
      <c r="AF81" s="210"/>
      <c r="AG81" s="210" t="s">
        <v>223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60" t="s">
        <v>804</v>
      </c>
      <c r="D82" s="252"/>
      <c r="E82" s="252"/>
      <c r="F82" s="252"/>
      <c r="G82" s="252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223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60" t="s">
        <v>805</v>
      </c>
      <c r="D83" s="252"/>
      <c r="E83" s="252"/>
      <c r="F83" s="252"/>
      <c r="G83" s="252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223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60" t="s">
        <v>806</v>
      </c>
      <c r="D84" s="252"/>
      <c r="E84" s="252"/>
      <c r="F84" s="252"/>
      <c r="G84" s="252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223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60" t="s">
        <v>807</v>
      </c>
      <c r="D85" s="252"/>
      <c r="E85" s="252"/>
      <c r="F85" s="252"/>
      <c r="G85" s="252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223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4" t="s">
        <v>808</v>
      </c>
      <c r="D86" s="243"/>
      <c r="E86" s="244">
        <v>1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188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55"/>
      <c r="D87" s="234"/>
      <c r="E87" s="234"/>
      <c r="F87" s="234"/>
      <c r="G87" s="234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165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 x14ac:dyDescent="0.2">
      <c r="A88" s="227">
        <v>19</v>
      </c>
      <c r="B88" s="228" t="s">
        <v>809</v>
      </c>
      <c r="C88" s="238" t="s">
        <v>810</v>
      </c>
      <c r="D88" s="229" t="s">
        <v>337</v>
      </c>
      <c r="E88" s="230">
        <v>6</v>
      </c>
      <c r="F88" s="231"/>
      <c r="G88" s="232">
        <f>ROUND(E88*F88,2)</f>
        <v>0</v>
      </c>
      <c r="H88" s="231"/>
      <c r="I88" s="232">
        <f>ROUND(E88*H88,2)</f>
        <v>0</v>
      </c>
      <c r="J88" s="231"/>
      <c r="K88" s="232">
        <f>ROUND(E88*J88,2)</f>
        <v>0</v>
      </c>
      <c r="L88" s="232">
        <v>21</v>
      </c>
      <c r="M88" s="232">
        <f>G88*(1+L88/100)</f>
        <v>0</v>
      </c>
      <c r="N88" s="232">
        <v>0</v>
      </c>
      <c r="O88" s="232">
        <f>ROUND(E88*N88,2)</f>
        <v>0</v>
      </c>
      <c r="P88" s="232">
        <v>0</v>
      </c>
      <c r="Q88" s="232">
        <f>ROUND(E88*P88,2)</f>
        <v>0</v>
      </c>
      <c r="R88" s="232"/>
      <c r="S88" s="232" t="s">
        <v>172</v>
      </c>
      <c r="T88" s="233" t="s">
        <v>162</v>
      </c>
      <c r="U88" s="219">
        <v>0</v>
      </c>
      <c r="V88" s="219">
        <f>ROUND(E88*U88,2)</f>
        <v>0</v>
      </c>
      <c r="W88" s="219"/>
      <c r="X88" s="219" t="s">
        <v>183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184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6" t="s">
        <v>811</v>
      </c>
      <c r="D89" s="251"/>
      <c r="E89" s="251"/>
      <c r="F89" s="251"/>
      <c r="G89" s="25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223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60" t="s">
        <v>812</v>
      </c>
      <c r="D90" s="252"/>
      <c r="E90" s="252"/>
      <c r="F90" s="252"/>
      <c r="G90" s="252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223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60" t="s">
        <v>813</v>
      </c>
      <c r="D91" s="252"/>
      <c r="E91" s="252"/>
      <c r="F91" s="252"/>
      <c r="G91" s="252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223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60" t="s">
        <v>806</v>
      </c>
      <c r="D92" s="252"/>
      <c r="E92" s="252"/>
      <c r="F92" s="252"/>
      <c r="G92" s="252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223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60" t="s">
        <v>814</v>
      </c>
      <c r="D93" s="252"/>
      <c r="E93" s="252"/>
      <c r="F93" s="252"/>
      <c r="G93" s="252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223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4" t="s">
        <v>815</v>
      </c>
      <c r="D94" s="243"/>
      <c r="E94" s="244">
        <v>6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188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55"/>
      <c r="D95" s="234"/>
      <c r="E95" s="234"/>
      <c r="F95" s="234"/>
      <c r="G95" s="234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165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22.5" outlineLevel="1" x14ac:dyDescent="0.2">
      <c r="A96" s="227">
        <v>20</v>
      </c>
      <c r="B96" s="228" t="s">
        <v>816</v>
      </c>
      <c r="C96" s="238" t="s">
        <v>817</v>
      </c>
      <c r="D96" s="229" t="s">
        <v>330</v>
      </c>
      <c r="E96" s="230">
        <v>29.686</v>
      </c>
      <c r="F96" s="231"/>
      <c r="G96" s="232">
        <f>ROUND(E96*F96,2)</f>
        <v>0</v>
      </c>
      <c r="H96" s="231"/>
      <c r="I96" s="232">
        <f>ROUND(E96*H96,2)</f>
        <v>0</v>
      </c>
      <c r="J96" s="231"/>
      <c r="K96" s="232">
        <f>ROUND(E96*J96,2)</f>
        <v>0</v>
      </c>
      <c r="L96" s="232">
        <v>21</v>
      </c>
      <c r="M96" s="232">
        <f>G96*(1+L96/100)</f>
        <v>0</v>
      </c>
      <c r="N96" s="232">
        <v>0.05</v>
      </c>
      <c r="O96" s="232">
        <f>ROUND(E96*N96,2)</f>
        <v>1.48</v>
      </c>
      <c r="P96" s="232">
        <v>0</v>
      </c>
      <c r="Q96" s="232">
        <f>ROUND(E96*P96,2)</f>
        <v>0</v>
      </c>
      <c r="R96" s="232"/>
      <c r="S96" s="232" t="s">
        <v>172</v>
      </c>
      <c r="T96" s="233" t="s">
        <v>162</v>
      </c>
      <c r="U96" s="219">
        <v>0</v>
      </c>
      <c r="V96" s="219">
        <f>ROUND(E96*U96,2)</f>
        <v>0</v>
      </c>
      <c r="W96" s="219"/>
      <c r="X96" s="219" t="s">
        <v>183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184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56" t="s">
        <v>818</v>
      </c>
      <c r="D97" s="251"/>
      <c r="E97" s="251"/>
      <c r="F97" s="251"/>
      <c r="G97" s="251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223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60" t="s">
        <v>819</v>
      </c>
      <c r="D98" s="252"/>
      <c r="E98" s="252"/>
      <c r="F98" s="252"/>
      <c r="G98" s="252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223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60" t="s">
        <v>820</v>
      </c>
      <c r="D99" s="252"/>
      <c r="E99" s="252"/>
      <c r="F99" s="252"/>
      <c r="G99" s="252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223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60" t="s">
        <v>821</v>
      </c>
      <c r="D100" s="252"/>
      <c r="E100" s="252"/>
      <c r="F100" s="252"/>
      <c r="G100" s="252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223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60" t="s">
        <v>822</v>
      </c>
      <c r="D101" s="252"/>
      <c r="E101" s="252"/>
      <c r="F101" s="252"/>
      <c r="G101" s="252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223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54" t="s">
        <v>823</v>
      </c>
      <c r="D102" s="243"/>
      <c r="E102" s="244">
        <v>13.186999999999999</v>
      </c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188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4" t="s">
        <v>824</v>
      </c>
      <c r="D103" s="243"/>
      <c r="E103" s="244">
        <v>16.498999999999999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188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55"/>
      <c r="D104" s="234"/>
      <c r="E104" s="234"/>
      <c r="F104" s="234"/>
      <c r="G104" s="234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165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22.5" outlineLevel="1" x14ac:dyDescent="0.2">
      <c r="A105" s="227">
        <v>21</v>
      </c>
      <c r="B105" s="228" t="s">
        <v>825</v>
      </c>
      <c r="C105" s="238" t="s">
        <v>826</v>
      </c>
      <c r="D105" s="229" t="s">
        <v>330</v>
      </c>
      <c r="E105" s="230">
        <v>8.7929999999999993</v>
      </c>
      <c r="F105" s="231"/>
      <c r="G105" s="232">
        <f>ROUND(E105*F105,2)</f>
        <v>0</v>
      </c>
      <c r="H105" s="231"/>
      <c r="I105" s="232">
        <f>ROUND(E105*H105,2)</f>
        <v>0</v>
      </c>
      <c r="J105" s="231"/>
      <c r="K105" s="232">
        <f>ROUND(E105*J105,2)</f>
        <v>0</v>
      </c>
      <c r="L105" s="232">
        <v>21</v>
      </c>
      <c r="M105" s="232">
        <f>G105*(1+L105/100)</f>
        <v>0</v>
      </c>
      <c r="N105" s="232">
        <v>0.09</v>
      </c>
      <c r="O105" s="232">
        <f>ROUND(E105*N105,2)</f>
        <v>0.79</v>
      </c>
      <c r="P105" s="232">
        <v>0</v>
      </c>
      <c r="Q105" s="232">
        <f>ROUND(E105*P105,2)</f>
        <v>0</v>
      </c>
      <c r="R105" s="232"/>
      <c r="S105" s="232" t="s">
        <v>172</v>
      </c>
      <c r="T105" s="233" t="s">
        <v>162</v>
      </c>
      <c r="U105" s="219">
        <v>0</v>
      </c>
      <c r="V105" s="219">
        <f>ROUND(E105*U105,2)</f>
        <v>0</v>
      </c>
      <c r="W105" s="219"/>
      <c r="X105" s="219" t="s">
        <v>183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184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56" t="s">
        <v>818</v>
      </c>
      <c r="D106" s="251"/>
      <c r="E106" s="251"/>
      <c r="F106" s="251"/>
      <c r="G106" s="251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223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60" t="s">
        <v>819</v>
      </c>
      <c r="D107" s="252"/>
      <c r="E107" s="252"/>
      <c r="F107" s="252"/>
      <c r="G107" s="252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223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60" t="s">
        <v>820</v>
      </c>
      <c r="D108" s="252"/>
      <c r="E108" s="252"/>
      <c r="F108" s="252"/>
      <c r="G108" s="252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223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60" t="s">
        <v>821</v>
      </c>
      <c r="D109" s="252"/>
      <c r="E109" s="252"/>
      <c r="F109" s="252"/>
      <c r="G109" s="252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223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60" t="s">
        <v>822</v>
      </c>
      <c r="D110" s="252"/>
      <c r="E110" s="252"/>
      <c r="F110" s="252"/>
      <c r="G110" s="252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223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7"/>
      <c r="B111" s="218"/>
      <c r="C111" s="254" t="s">
        <v>827</v>
      </c>
      <c r="D111" s="243"/>
      <c r="E111" s="244">
        <v>8.7929999999999993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188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17"/>
      <c r="B112" s="218"/>
      <c r="C112" s="255"/>
      <c r="D112" s="234"/>
      <c r="E112" s="234"/>
      <c r="F112" s="234"/>
      <c r="G112" s="234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165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27">
        <v>22</v>
      </c>
      <c r="B113" s="228" t="s">
        <v>828</v>
      </c>
      <c r="C113" s="238" t="s">
        <v>829</v>
      </c>
      <c r="D113" s="229" t="s">
        <v>330</v>
      </c>
      <c r="E113" s="230">
        <v>4.1829999999999998</v>
      </c>
      <c r="F113" s="231"/>
      <c r="G113" s="232">
        <f>ROUND(E113*F113,2)</f>
        <v>0</v>
      </c>
      <c r="H113" s="231"/>
      <c r="I113" s="232">
        <f>ROUND(E113*H113,2)</f>
        <v>0</v>
      </c>
      <c r="J113" s="231"/>
      <c r="K113" s="232">
        <f>ROUND(E113*J113,2)</f>
        <v>0</v>
      </c>
      <c r="L113" s="232">
        <v>21</v>
      </c>
      <c r="M113" s="232">
        <f>G113*(1+L113/100)</f>
        <v>0</v>
      </c>
      <c r="N113" s="232">
        <v>7.0000000000000007E-2</v>
      </c>
      <c r="O113" s="232">
        <f>ROUND(E113*N113,2)</f>
        <v>0.28999999999999998</v>
      </c>
      <c r="P113" s="232">
        <v>0</v>
      </c>
      <c r="Q113" s="232">
        <f>ROUND(E113*P113,2)</f>
        <v>0</v>
      </c>
      <c r="R113" s="232"/>
      <c r="S113" s="232" t="s">
        <v>172</v>
      </c>
      <c r="T113" s="233" t="s">
        <v>162</v>
      </c>
      <c r="U113" s="219">
        <v>0</v>
      </c>
      <c r="V113" s="219">
        <f>ROUND(E113*U113,2)</f>
        <v>0</v>
      </c>
      <c r="W113" s="219"/>
      <c r="X113" s="219" t="s">
        <v>183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184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6" t="s">
        <v>818</v>
      </c>
      <c r="D114" s="251"/>
      <c r="E114" s="251"/>
      <c r="F114" s="251"/>
      <c r="G114" s="251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223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60" t="s">
        <v>819</v>
      </c>
      <c r="D115" s="252"/>
      <c r="E115" s="252"/>
      <c r="F115" s="252"/>
      <c r="G115" s="252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223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7"/>
      <c r="B116" s="218"/>
      <c r="C116" s="260" t="s">
        <v>820</v>
      </c>
      <c r="D116" s="252"/>
      <c r="E116" s="252"/>
      <c r="F116" s="252"/>
      <c r="G116" s="252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223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60" t="s">
        <v>821</v>
      </c>
      <c r="D117" s="252"/>
      <c r="E117" s="252"/>
      <c r="F117" s="252"/>
      <c r="G117" s="252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223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60" t="s">
        <v>822</v>
      </c>
      <c r="D118" s="252"/>
      <c r="E118" s="252"/>
      <c r="F118" s="252"/>
      <c r="G118" s="252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223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4" t="s">
        <v>830</v>
      </c>
      <c r="D119" s="243"/>
      <c r="E119" s="244">
        <v>4.1829999999999998</v>
      </c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188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55"/>
      <c r="D120" s="234"/>
      <c r="E120" s="234"/>
      <c r="F120" s="234"/>
      <c r="G120" s="234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165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27">
        <v>23</v>
      </c>
      <c r="B121" s="228" t="s">
        <v>831</v>
      </c>
      <c r="C121" s="238" t="s">
        <v>832</v>
      </c>
      <c r="D121" s="229" t="s">
        <v>337</v>
      </c>
      <c r="E121" s="230">
        <v>1</v>
      </c>
      <c r="F121" s="231"/>
      <c r="G121" s="232">
        <f>ROUND(E121*F121,2)</f>
        <v>0</v>
      </c>
      <c r="H121" s="231"/>
      <c r="I121" s="232">
        <f>ROUND(E121*H121,2)</f>
        <v>0</v>
      </c>
      <c r="J121" s="231"/>
      <c r="K121" s="232">
        <f>ROUND(E121*J121,2)</f>
        <v>0</v>
      </c>
      <c r="L121" s="232">
        <v>21</v>
      </c>
      <c r="M121" s="232">
        <f>G121*(1+L121/100)</f>
        <v>0</v>
      </c>
      <c r="N121" s="232">
        <v>0.1</v>
      </c>
      <c r="O121" s="232">
        <f>ROUND(E121*N121,2)</f>
        <v>0.1</v>
      </c>
      <c r="P121" s="232">
        <v>0</v>
      </c>
      <c r="Q121" s="232">
        <f>ROUND(E121*P121,2)</f>
        <v>0</v>
      </c>
      <c r="R121" s="232"/>
      <c r="S121" s="232" t="s">
        <v>172</v>
      </c>
      <c r="T121" s="233" t="s">
        <v>162</v>
      </c>
      <c r="U121" s="219">
        <v>0</v>
      </c>
      <c r="V121" s="219">
        <f>ROUND(E121*U121,2)</f>
        <v>0</v>
      </c>
      <c r="W121" s="219"/>
      <c r="X121" s="219" t="s">
        <v>183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184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4" t="s">
        <v>808</v>
      </c>
      <c r="D122" s="243"/>
      <c r="E122" s="244">
        <v>1</v>
      </c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188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55"/>
      <c r="D123" s="234"/>
      <c r="E123" s="234"/>
      <c r="F123" s="234"/>
      <c r="G123" s="234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165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27">
        <v>24</v>
      </c>
      <c r="B124" s="228" t="s">
        <v>833</v>
      </c>
      <c r="C124" s="238" t="s">
        <v>834</v>
      </c>
      <c r="D124" s="229" t="s">
        <v>337</v>
      </c>
      <c r="E124" s="230">
        <v>1</v>
      </c>
      <c r="F124" s="231"/>
      <c r="G124" s="232">
        <f>ROUND(E124*F124,2)</f>
        <v>0</v>
      </c>
      <c r="H124" s="231"/>
      <c r="I124" s="232">
        <f>ROUND(E124*H124,2)</f>
        <v>0</v>
      </c>
      <c r="J124" s="231"/>
      <c r="K124" s="232">
        <f>ROUND(E124*J124,2)</f>
        <v>0</v>
      </c>
      <c r="L124" s="232">
        <v>21</v>
      </c>
      <c r="M124" s="232">
        <f>G124*(1+L124/100)</f>
        <v>0</v>
      </c>
      <c r="N124" s="232">
        <v>2.5</v>
      </c>
      <c r="O124" s="232">
        <f>ROUND(E124*N124,2)</f>
        <v>2.5</v>
      </c>
      <c r="P124" s="232">
        <v>0</v>
      </c>
      <c r="Q124" s="232">
        <f>ROUND(E124*P124,2)</f>
        <v>0</v>
      </c>
      <c r="R124" s="232"/>
      <c r="S124" s="232" t="s">
        <v>172</v>
      </c>
      <c r="T124" s="233" t="s">
        <v>162</v>
      </c>
      <c r="U124" s="219">
        <v>0</v>
      </c>
      <c r="V124" s="219">
        <f>ROUND(E124*U124,2)</f>
        <v>0</v>
      </c>
      <c r="W124" s="219"/>
      <c r="X124" s="219" t="s">
        <v>183</v>
      </c>
      <c r="Y124" s="210"/>
      <c r="Z124" s="210"/>
      <c r="AA124" s="210"/>
      <c r="AB124" s="210"/>
      <c r="AC124" s="210"/>
      <c r="AD124" s="210"/>
      <c r="AE124" s="210"/>
      <c r="AF124" s="210"/>
      <c r="AG124" s="210" t="s">
        <v>184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54" t="s">
        <v>808</v>
      </c>
      <c r="D125" s="243"/>
      <c r="E125" s="244">
        <v>1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188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55"/>
      <c r="D126" s="234"/>
      <c r="E126" s="234"/>
      <c r="F126" s="234"/>
      <c r="G126" s="234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165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27">
        <v>25</v>
      </c>
      <c r="B127" s="228" t="s">
        <v>835</v>
      </c>
      <c r="C127" s="238" t="s">
        <v>836</v>
      </c>
      <c r="D127" s="229" t="s">
        <v>337</v>
      </c>
      <c r="E127" s="230">
        <v>2</v>
      </c>
      <c r="F127" s="231"/>
      <c r="G127" s="232">
        <f>ROUND(E127*F127,2)</f>
        <v>0</v>
      </c>
      <c r="H127" s="231"/>
      <c r="I127" s="232">
        <f>ROUND(E127*H127,2)</f>
        <v>0</v>
      </c>
      <c r="J127" s="231"/>
      <c r="K127" s="232">
        <f>ROUND(E127*J127,2)</f>
        <v>0</v>
      </c>
      <c r="L127" s="232">
        <v>21</v>
      </c>
      <c r="M127" s="232">
        <f>G127*(1+L127/100)</f>
        <v>0</v>
      </c>
      <c r="N127" s="232">
        <v>0</v>
      </c>
      <c r="O127" s="232">
        <f>ROUND(E127*N127,2)</f>
        <v>0</v>
      </c>
      <c r="P127" s="232">
        <v>0</v>
      </c>
      <c r="Q127" s="232">
        <f>ROUND(E127*P127,2)</f>
        <v>0</v>
      </c>
      <c r="R127" s="232"/>
      <c r="S127" s="232" t="s">
        <v>172</v>
      </c>
      <c r="T127" s="233" t="s">
        <v>162</v>
      </c>
      <c r="U127" s="219">
        <v>0</v>
      </c>
      <c r="V127" s="219">
        <f>ROUND(E127*U127,2)</f>
        <v>0</v>
      </c>
      <c r="W127" s="219"/>
      <c r="X127" s="219" t="s">
        <v>183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184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4" t="s">
        <v>837</v>
      </c>
      <c r="D128" s="243"/>
      <c r="E128" s="244">
        <v>2</v>
      </c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188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5"/>
      <c r="D129" s="234"/>
      <c r="E129" s="234"/>
      <c r="F129" s="234"/>
      <c r="G129" s="234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165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x14ac:dyDescent="0.2">
      <c r="A130" s="221" t="s">
        <v>156</v>
      </c>
      <c r="B130" s="222" t="s">
        <v>106</v>
      </c>
      <c r="C130" s="237" t="s">
        <v>107</v>
      </c>
      <c r="D130" s="223"/>
      <c r="E130" s="224"/>
      <c r="F130" s="225"/>
      <c r="G130" s="225">
        <f>SUMIF(AG131:AG134,"&lt;&gt;NOR",G131:G134)</f>
        <v>0</v>
      </c>
      <c r="H130" s="225"/>
      <c r="I130" s="225">
        <f>SUM(I131:I134)</f>
        <v>0</v>
      </c>
      <c r="J130" s="225"/>
      <c r="K130" s="225">
        <f>SUM(K131:K134)</f>
        <v>0</v>
      </c>
      <c r="L130" s="225"/>
      <c r="M130" s="225">
        <f>SUM(M131:M134)</f>
        <v>0</v>
      </c>
      <c r="N130" s="225"/>
      <c r="O130" s="225">
        <f>SUM(O131:O134)</f>
        <v>0</v>
      </c>
      <c r="P130" s="225"/>
      <c r="Q130" s="225">
        <f>SUM(Q131:Q134)</f>
        <v>0</v>
      </c>
      <c r="R130" s="225"/>
      <c r="S130" s="225"/>
      <c r="T130" s="226"/>
      <c r="U130" s="220"/>
      <c r="V130" s="220">
        <f>SUM(V131:V134)</f>
        <v>88.12</v>
      </c>
      <c r="W130" s="220"/>
      <c r="X130" s="220"/>
      <c r="AG130" t="s">
        <v>157</v>
      </c>
    </row>
    <row r="131" spans="1:60" outlineLevel="1" x14ac:dyDescent="0.2">
      <c r="A131" s="227">
        <v>26</v>
      </c>
      <c r="B131" s="228" t="s">
        <v>838</v>
      </c>
      <c r="C131" s="238" t="s">
        <v>839</v>
      </c>
      <c r="D131" s="229" t="s">
        <v>251</v>
      </c>
      <c r="E131" s="230">
        <v>144.45183</v>
      </c>
      <c r="F131" s="231"/>
      <c r="G131" s="232">
        <f>ROUND(E131*F131,2)</f>
        <v>0</v>
      </c>
      <c r="H131" s="231"/>
      <c r="I131" s="232">
        <f>ROUND(E131*H131,2)</f>
        <v>0</v>
      </c>
      <c r="J131" s="231"/>
      <c r="K131" s="232">
        <f>ROUND(E131*J131,2)</f>
        <v>0</v>
      </c>
      <c r="L131" s="232">
        <v>21</v>
      </c>
      <c r="M131" s="232">
        <f>G131*(1+L131/100)</f>
        <v>0</v>
      </c>
      <c r="N131" s="232">
        <v>0</v>
      </c>
      <c r="O131" s="232">
        <f>ROUND(E131*N131,2)</f>
        <v>0</v>
      </c>
      <c r="P131" s="232">
        <v>0</v>
      </c>
      <c r="Q131" s="232">
        <f>ROUND(E131*P131,2)</f>
        <v>0</v>
      </c>
      <c r="R131" s="232" t="s">
        <v>786</v>
      </c>
      <c r="S131" s="232" t="s">
        <v>161</v>
      </c>
      <c r="T131" s="233" t="s">
        <v>162</v>
      </c>
      <c r="U131" s="219">
        <v>0.61</v>
      </c>
      <c r="V131" s="219">
        <f>ROUND(E131*U131,2)</f>
        <v>88.12</v>
      </c>
      <c r="W131" s="219"/>
      <c r="X131" s="219" t="s">
        <v>355</v>
      </c>
      <c r="Y131" s="210"/>
      <c r="Z131" s="210"/>
      <c r="AA131" s="210"/>
      <c r="AB131" s="210"/>
      <c r="AC131" s="210"/>
      <c r="AD131" s="210"/>
      <c r="AE131" s="210"/>
      <c r="AF131" s="210"/>
      <c r="AG131" s="210" t="s">
        <v>356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ht="22.5" outlineLevel="1" x14ac:dyDescent="0.2">
      <c r="A132" s="217"/>
      <c r="B132" s="218"/>
      <c r="C132" s="253" t="s">
        <v>840</v>
      </c>
      <c r="D132" s="250"/>
      <c r="E132" s="250"/>
      <c r="F132" s="250"/>
      <c r="G132" s="250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186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49" t="str">
        <f>C132</f>
        <v>na novostavbách a změnách objektů pro oplocení (815 2 JKSo), objekty zvláštní pro chov živočichů (815 3 JKSO), objekty pozemní různé (815 9 JKSO)</v>
      </c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62" t="s">
        <v>841</v>
      </c>
      <c r="D133" s="261"/>
      <c r="E133" s="261"/>
      <c r="F133" s="261"/>
      <c r="G133" s="261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186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49" t="str">
        <f>C133</f>
        <v>se svislou nosnou konstrukcí monolitickou betonovou tyčovou nebo plošnou ( KMCH 2 a 3 - JKSO šesté místo)</v>
      </c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17"/>
      <c r="B134" s="218"/>
      <c r="C134" s="255"/>
      <c r="D134" s="234"/>
      <c r="E134" s="234"/>
      <c r="F134" s="234"/>
      <c r="G134" s="234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165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x14ac:dyDescent="0.2">
      <c r="A135" s="3"/>
      <c r="B135" s="4"/>
      <c r="C135" s="240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AE135">
        <v>15</v>
      </c>
      <c r="AF135">
        <v>21</v>
      </c>
      <c r="AG135" t="s">
        <v>143</v>
      </c>
    </row>
    <row r="136" spans="1:60" x14ac:dyDescent="0.2">
      <c r="A136" s="213"/>
      <c r="B136" s="214" t="s">
        <v>29</v>
      </c>
      <c r="C136" s="241"/>
      <c r="D136" s="215"/>
      <c r="E136" s="216"/>
      <c r="F136" s="216"/>
      <c r="G136" s="236">
        <f>G8+G32+G44+G67+G70+G130</f>
        <v>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AE136">
        <f>SUMIF(L7:L134,AE135,G7:G134)</f>
        <v>0</v>
      </c>
      <c r="AF136">
        <f>SUMIF(L7:L134,AF135,G7:G134)</f>
        <v>0</v>
      </c>
      <c r="AG136" t="s">
        <v>175</v>
      </c>
    </row>
    <row r="137" spans="1:60" x14ac:dyDescent="0.2">
      <c r="C137" s="242"/>
      <c r="D137" s="10"/>
      <c r="AG137" t="s">
        <v>176</v>
      </c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5x6pW6GiSlIRuXxTyKerQiqzYbO/uhC/feSsdNJ/ykljwmhLX1q/Gi4zcdnEO51/JiRZTVhxGwNS1BbqMSB+bw==" saltValue="aP4GvolJDX0OyiCUx5Diuw==" spinCount="100000" sheet="1"/>
  <mergeCells count="68">
    <mergeCell ref="C133:G133"/>
    <mergeCell ref="C134:G134"/>
    <mergeCell ref="C118:G118"/>
    <mergeCell ref="C120:G120"/>
    <mergeCell ref="C123:G123"/>
    <mergeCell ref="C126:G126"/>
    <mergeCell ref="C129:G129"/>
    <mergeCell ref="C132:G132"/>
    <mergeCell ref="C110:G110"/>
    <mergeCell ref="C112:G112"/>
    <mergeCell ref="C114:G114"/>
    <mergeCell ref="C115:G115"/>
    <mergeCell ref="C116:G116"/>
    <mergeCell ref="C117:G117"/>
    <mergeCell ref="C101:G101"/>
    <mergeCell ref="C104:G104"/>
    <mergeCell ref="C106:G106"/>
    <mergeCell ref="C107:G107"/>
    <mergeCell ref="C108:G108"/>
    <mergeCell ref="C109:G109"/>
    <mergeCell ref="C93:G93"/>
    <mergeCell ref="C95:G95"/>
    <mergeCell ref="C97:G97"/>
    <mergeCell ref="C98:G98"/>
    <mergeCell ref="C99:G99"/>
    <mergeCell ref="C100:G100"/>
    <mergeCell ref="C85:G85"/>
    <mergeCell ref="C87:G87"/>
    <mergeCell ref="C89:G89"/>
    <mergeCell ref="C90:G90"/>
    <mergeCell ref="C91:G91"/>
    <mergeCell ref="C92:G92"/>
    <mergeCell ref="C78:G78"/>
    <mergeCell ref="C80:G80"/>
    <mergeCell ref="C81:G81"/>
    <mergeCell ref="C82:G82"/>
    <mergeCell ref="C83:G83"/>
    <mergeCell ref="C84:G84"/>
    <mergeCell ref="C62:G62"/>
    <mergeCell ref="C66:G66"/>
    <mergeCell ref="C69:G69"/>
    <mergeCell ref="C73:G73"/>
    <mergeCell ref="C75:G75"/>
    <mergeCell ref="C76:G76"/>
    <mergeCell ref="C46:G46"/>
    <mergeCell ref="C49:G49"/>
    <mergeCell ref="C51:G51"/>
    <mergeCell ref="C54:G54"/>
    <mergeCell ref="C56:G56"/>
    <mergeCell ref="C58:G58"/>
    <mergeCell ref="C29:G29"/>
    <mergeCell ref="C31:G31"/>
    <mergeCell ref="C35:G35"/>
    <mergeCell ref="C37:G37"/>
    <mergeCell ref="C40:G40"/>
    <mergeCell ref="C43:G43"/>
    <mergeCell ref="C14:G14"/>
    <mergeCell ref="C16:G16"/>
    <mergeCell ref="C18:G18"/>
    <mergeCell ref="C21:G21"/>
    <mergeCell ref="C24:G24"/>
    <mergeCell ref="C27:G27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60</vt:i4>
      </vt:variant>
    </vt:vector>
  </HeadingPairs>
  <TitlesOfParts>
    <vt:vector size="70" baseType="lpstr">
      <vt:lpstr>Pokyny pro vyplnění</vt:lpstr>
      <vt:lpstr>Stavba</vt:lpstr>
      <vt:lpstr>VzorPolozky</vt:lpstr>
      <vt:lpstr>01 1 Naklady</vt:lpstr>
      <vt:lpstr>1 1 Pol</vt:lpstr>
      <vt:lpstr>2 1 Pol</vt:lpstr>
      <vt:lpstr>4 1 Pol</vt:lpstr>
      <vt:lpstr>8 1a Pol</vt:lpstr>
      <vt:lpstr>9 1a Pol</vt:lpstr>
      <vt:lpstr>9 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Naklady'!Názvy_tisku</vt:lpstr>
      <vt:lpstr>'1 1 Pol'!Názvy_tisku</vt:lpstr>
      <vt:lpstr>'2 1 Pol'!Názvy_tisku</vt:lpstr>
      <vt:lpstr>'4 1 Pol'!Názvy_tisku</vt:lpstr>
      <vt:lpstr>'8 1a Pol'!Názvy_tisku</vt:lpstr>
      <vt:lpstr>'9 1a Pol'!Názvy_tisku</vt:lpstr>
      <vt:lpstr>'9 2 Pol'!Názvy_tisku</vt:lpstr>
      <vt:lpstr>oadresa</vt:lpstr>
      <vt:lpstr>Stavba!Objednatel</vt:lpstr>
      <vt:lpstr>Stavba!Objekt</vt:lpstr>
      <vt:lpstr>'01 1 Naklady'!Oblast_tisku</vt:lpstr>
      <vt:lpstr>'1 1 Pol'!Oblast_tisku</vt:lpstr>
      <vt:lpstr>'2 1 Pol'!Oblast_tisku</vt:lpstr>
      <vt:lpstr>'4 1 Pol'!Oblast_tisku</vt:lpstr>
      <vt:lpstr>'8 1a Pol'!Oblast_tisku</vt:lpstr>
      <vt:lpstr>'9 1a Pol'!Oblast_tisku</vt:lpstr>
      <vt:lpstr>'9 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2019-03-19T12:27:02Z</cp:lastPrinted>
  <dcterms:created xsi:type="dcterms:W3CDTF">2009-04-08T07:15:50Z</dcterms:created>
  <dcterms:modified xsi:type="dcterms:W3CDTF">2020-04-02T10:01:34Z</dcterms:modified>
</cp:coreProperties>
</file>